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CN-117.20 -2" sheetId="4" r:id="rId1"/>
  </sheets>
  <definedNames>
    <definedName name="_xlnm.Print_Area" localSheetId="0">'CN-117.20 -2'!$A$1:$P$64</definedName>
    <definedName name="_xlnm.Print_Titles" localSheetId="0">'CN-117.20 -2'!$21:$21</definedName>
  </definedNames>
  <calcPr calcId="144525"/>
</workbook>
</file>

<file path=xl/calcChain.xml><?xml version="1.0" encoding="utf-8"?>
<calcChain xmlns="http://schemas.openxmlformats.org/spreadsheetml/2006/main">
  <c r="K47" i="4" l="1"/>
  <c r="L47" i="4"/>
  <c r="M47" i="4"/>
  <c r="N47" i="4"/>
  <c r="O47" i="4"/>
  <c r="J47" i="4"/>
  <c r="K37" i="4"/>
  <c r="L37" i="4"/>
  <c r="M37" i="4"/>
  <c r="N37" i="4"/>
  <c r="O37" i="4"/>
  <c r="J37" i="4"/>
  <c r="N49" i="4" l="1"/>
  <c r="J49" i="4"/>
  <c r="K49" i="4"/>
  <c r="J38" i="4"/>
  <c r="O49" i="4" l="1"/>
  <c r="L49" i="4"/>
  <c r="M49" i="4"/>
  <c r="J48" i="4"/>
  <c r="J50" i="4" s="1"/>
  <c r="J51" i="4" s="1"/>
  <c r="J52" i="4" l="1"/>
  <c r="J53" i="4" s="1"/>
  <c r="J54" i="4" l="1"/>
  <c r="J55" i="4" s="1"/>
  <c r="J56" i="4" l="1"/>
  <c r="J57" i="4" s="1"/>
</calcChain>
</file>

<file path=xl/sharedStrings.xml><?xml version="1.0" encoding="utf-8"?>
<sst xmlns="http://schemas.openxmlformats.org/spreadsheetml/2006/main" count="149" uniqueCount="113">
  <si>
    <t>Стоимость ед.изм., лари</t>
  </si>
  <si>
    <t>Общая стоимость,  лари</t>
  </si>
  <si>
    <t>В том числе</t>
  </si>
  <si>
    <t>ПП №</t>
  </si>
  <si>
    <t xml:space="preserve">  Обосн.,  шифр, код</t>
  </si>
  <si>
    <t xml:space="preserve">    Наименование работ и затрат</t>
  </si>
  <si>
    <t>Ед.изм.</t>
  </si>
  <si>
    <t>Колич.</t>
  </si>
  <si>
    <t xml:space="preserve"> Всего</t>
  </si>
  <si>
    <t>Осн. ЗП</t>
  </si>
  <si>
    <t>ЭММ</t>
  </si>
  <si>
    <t>Из них ЗП мех.</t>
  </si>
  <si>
    <t>Осн. ЗП.</t>
  </si>
  <si>
    <t>Из них ЗП мех</t>
  </si>
  <si>
    <t>Т.з. Осн.рабочих, общие</t>
  </si>
  <si>
    <t>Т.з. мех., общие</t>
  </si>
  <si>
    <t xml:space="preserve"> </t>
  </si>
  <si>
    <t xml:space="preserve"> м</t>
  </si>
  <si>
    <t xml:space="preserve"> шт.</t>
  </si>
  <si>
    <t>სულ სამშენებლო სამუშაოები ИТОГО строительные работы</t>
  </si>
  <si>
    <t>ზედნადები ხარჯები  Накладные расходы (75% )</t>
  </si>
  <si>
    <t>2. სამონტაჟო სამუშაოები   МОНТАЖНЫЕ РАБОТЫ</t>
  </si>
  <si>
    <t>სულ სამონტაჟო სამუშაოები ИТОГО Монтажные работы</t>
  </si>
  <si>
    <t xml:space="preserve"> лари</t>
  </si>
  <si>
    <t>სულ ზედნადები ხარჯები ВСЕГО Накладные расходы</t>
  </si>
  <si>
    <t>სულ ზედნადებ ხარჯებთან ერთად  ИТОГО с накладными расходами</t>
  </si>
  <si>
    <t xml:space="preserve">მოგება გადასახადთან ერთად Прибыль с налогом </t>
  </si>
  <si>
    <t>სულ მოგებასთან ერთად ИТОГО с прибылью</t>
  </si>
  <si>
    <t>გაუთვალისწინებელი  ხარჯები   Непредвиденные расходы 3%</t>
  </si>
  <si>
    <t>სულ გაუთვალისწინებელ ხარჯებთან ერთად ИТОГО с непред.расх-ми</t>
  </si>
  <si>
    <t>დღგ   НДС (18%)</t>
  </si>
  <si>
    <t xml:space="preserve">სულ    ВСЕГО </t>
  </si>
  <si>
    <t>ზედნადები ხარჯები  Накладные расходы (14% )</t>
  </si>
  <si>
    <t>1. სამშენებლო სამუშოები  СТРОИТЕЛЬНЫЕ РАБОТЫ&lt;&gt;</t>
  </si>
  <si>
    <r>
      <rPr>
        <sz val="8"/>
        <color indexed="8"/>
        <rFont val="AcadNusx"/>
      </rPr>
      <t>ხელმოწერა</t>
    </r>
    <r>
      <rPr>
        <sz val="7"/>
        <color indexed="8"/>
        <rFont val="Arial"/>
        <family val="2"/>
      </rPr>
      <t xml:space="preserve"> /  </t>
    </r>
    <r>
      <rPr>
        <sz val="7"/>
        <color indexed="8"/>
        <rFont val="AcadNusx"/>
      </rPr>
      <t>подпись</t>
    </r>
  </si>
  <si>
    <r>
      <rPr>
        <sz val="8"/>
        <color indexed="8"/>
        <rFont val="AcadNusx"/>
      </rPr>
      <t>თარიღი</t>
    </r>
    <r>
      <rPr>
        <sz val="7"/>
        <color indexed="8"/>
        <rFont val="AcadNusx"/>
      </rPr>
      <t xml:space="preserve"> /</t>
    </r>
    <r>
      <rPr>
        <sz val="7"/>
        <color indexed="8"/>
        <rFont val="Arial"/>
        <family val="2"/>
      </rPr>
      <t xml:space="preserve">  дат</t>
    </r>
    <r>
      <rPr>
        <sz val="7"/>
        <color indexed="8"/>
        <rFont val="AcadNusx"/>
      </rPr>
      <t>а</t>
    </r>
  </si>
  <si>
    <t xml:space="preserve"> м3</t>
  </si>
  <si>
    <t>Разработка грунта вручную в траншеях глубиной до 2 м без креплений с откосами, группа грунтов 3&lt;&gt;გრუნტის დამუშავება ხელით თხრილებში სიღრმე  2 მ-მდე სამაგრების გარეშე ფერდებით, გრუნტის ჯგუფი  3</t>
  </si>
  <si>
    <t>Разработка скального грунта отбойными молотками, группа грунтов 3&lt;&gt;კლდოვანი გრუნტის დამუშავება სანგრევი ჩაქუჩებით, გრუნტის ჯგუფი  3</t>
  </si>
  <si>
    <t>Засыпка вручную траншей, пазух котлованов и ям грунтом 3-й группы&lt;&gt;3 ჯგუფის გრუნტის ხელით ჩაყრა თხრილებში, ქვაბულის ჯიბეებში და ორმოებში</t>
  </si>
  <si>
    <t xml:space="preserve"> т</t>
  </si>
  <si>
    <t>Погрузка вручную неуплотненного (1.95 т/м3) грунта в транспортные средства из штабелей и отвалов (группа грунтов: 3)&lt;&gt;ხელილთ დატვირთვა დაუტკეპნავი (1.95 ტ/მ3) გრუნტის სატრანსპორტო საშუალებებზე სტაბელებიდან ნაყარიდან (გრუნტის ჯგუფი : 3)</t>
  </si>
  <si>
    <t>//</t>
  </si>
  <si>
    <t>Погрузка вручную инертных материалов (1.6 т/м3) в транспортные средства из штабелей (группа грунтов: 3)&lt;&gt;ხელილთ დატვირთვა ინერტული მასალების (1.6 ტ/მ3) სატრანსპორტო საშუალებებზე ს</t>
  </si>
  <si>
    <t>Погрузка вручную асфальта (2.275 т/м3) в транспортные средства&lt;&gt;ხელილთ დატვირთვა ასფალტის (2.275 ტ/მ3)  სატრანსპორტო საშუალებებზე</t>
  </si>
  <si>
    <t>Разборка покрытий и оснований асфальтобетонных&lt;&gt;ასფალტ-ბეტონის საფარის და ძირის აყრა</t>
  </si>
  <si>
    <t xml:space="preserve">კაპ.მშენებლობის და საინვესტიციო სამსახურის უფრ.მოადგილე                                                                              </t>
  </si>
  <si>
    <t>რ.დოჭვირი</t>
  </si>
  <si>
    <t>სახარჯთაღრიცხვო ჯგუფის უფროსი</t>
  </si>
  <si>
    <t>ნ.შოშიტაშვილი</t>
  </si>
  <si>
    <t>ხარჯთაღმრიცხველი</t>
  </si>
  <si>
    <t>ქ.ოქროპირიძე</t>
  </si>
  <si>
    <r>
      <t>შეთანხმებულია /</t>
    </r>
    <r>
      <rPr>
        <sz val="10"/>
        <rFont val="Arial"/>
        <family val="2"/>
      </rPr>
      <t xml:space="preserve"> Согласовано</t>
    </r>
  </si>
  <si>
    <t xml:space="preserve">ს.ს. "თელასი"-ს კაპ. მშენებლობის და საინვესტიციო საქმიანობის სამსახურის უფროსის მშ                                                                       ИО Нач. службы кап. строительство и инвестиционной деятельности  АО "Теласи"                                        </t>
  </si>
  <si>
    <t>ნ. დეკანოსიძე / Н. Деканосидзе</t>
  </si>
  <si>
    <t>27-03-008-04/20</t>
  </si>
  <si>
    <t>27-03-008-04/20/XR1178/</t>
  </si>
  <si>
    <t>01-02-057-03/20</t>
  </si>
  <si>
    <t>01-02-057-03/20/XR0017/</t>
  </si>
  <si>
    <t>01-02-065-08/20</t>
  </si>
  <si>
    <t>01-02-065-08/20/XR1176/</t>
  </si>
  <si>
    <t>01-02-61-03/20</t>
  </si>
  <si>
    <t>01-02-61-03/20/XR0070/</t>
  </si>
  <si>
    <t>01-02-60-03т/20</t>
  </si>
  <si>
    <t>01-02-60-03т/20/XR0063/</t>
  </si>
  <si>
    <t>01-02-60-03тг/20</t>
  </si>
  <si>
    <t>01-02-60-03тг/20/XR0064/</t>
  </si>
  <si>
    <t>СЦ-транс-16-20/20</t>
  </si>
  <si>
    <t>Транспортировка груза автомобилем на расстояние от 16 до 20 км&lt;&gt;ტვირთის ტრანსპორტირება ა/თვითმცლელებით 16-დან 20 კმ-მდე მანძილზე</t>
  </si>
  <si>
    <t>СЦ-транс-16-20/20//</t>
  </si>
  <si>
    <t>01-02-60-03и/20</t>
  </si>
  <si>
    <t>01-02-60-03и/20/XR0062/</t>
  </si>
  <si>
    <t>Песок немытый ქვიშა&lt;&gt;</t>
  </si>
  <si>
    <t>Песочно-шебенная смесь (не более фракций 80мм)&lt;&gt; ქვიშა-ხრეში&lt;&gt;</t>
  </si>
  <si>
    <t>м08-02-142-01/20</t>
  </si>
  <si>
    <t>Устройство постели при одном кабеле (или трубе) в траншее&lt;&gt;საწოლის მოწყობა თხრილში ერთი კაბელისთვის (ან მილისთვის)</t>
  </si>
  <si>
    <t>м08-02-142-01/20/XR0696/</t>
  </si>
  <si>
    <t>სულ  ВСЕГО   I+II</t>
  </si>
  <si>
    <t xml:space="preserve">   м3</t>
  </si>
  <si>
    <t>Шебень с фракцией 5-40мм&lt;&gt; ღორღი&lt;&gt;</t>
  </si>
  <si>
    <t xml:space="preserve"> м кабеля</t>
  </si>
  <si>
    <t>34-02-03-01/20</t>
  </si>
  <si>
    <t>Устройство трубопровода из полиэтиленовых труб (диам. 110 мм)&lt;&gt;მილსადენების მოწყობა  პოლიეთილენის  მილებისგან (დიამ. 110 მმ)</t>
  </si>
  <si>
    <t xml:space="preserve">  м</t>
  </si>
  <si>
    <t>34-02-03-01/20/XR0540/</t>
  </si>
  <si>
    <t>31-01-065-04/20-1</t>
  </si>
  <si>
    <t>Резка зетвердевшего покрытия прямолинейными участками длиной от 0.1 до 20 м нарезчиком швов с алмазным диском при ширине пропила 3 мм, бетонного на глубину 30 мм&lt;&gt;ბეტონის გამაგრებული საფარის ჭრა სწორხაზოვამ მონაკვეთებად სიგრძით 0.1მ-დან 20 მ-მდე, ალმასის დისკიანი  ნაკერის საჭრელით სიგანით 3მმ,30მმ სიღრმეზე</t>
  </si>
  <si>
    <t>31-01-065-04/20-1/XR1237/</t>
  </si>
  <si>
    <t>31-01-065-03/20-1</t>
  </si>
  <si>
    <t>Резка зетвердевшего покрытия прямолинейными участками длиной от 0.1 до 20 м нарезчиком швов с алмазным диском при ширине пропила 3 мм:  бетонного на глубину 100 мм&lt;&gt;ბეტონის გამაგრებული საფარის ჭრა სწორხაზოვამ მონაკვეთებად სიგრძით 0.1 მ-დან 20 მ-მდე, ალმასის დისკიანი  ნაკერის საჭრელით სიგანით 3 მმ,  100 მმ სიღრმეზე</t>
  </si>
  <si>
    <t>31-01-065-03/20-1/XR1224/</t>
  </si>
  <si>
    <t>4.1.პ233-20.I</t>
  </si>
  <si>
    <t>4.1.პ237-20.I</t>
  </si>
  <si>
    <t>4.1.პ236-20.I</t>
  </si>
  <si>
    <t>м08-02-141-04/20</t>
  </si>
  <si>
    <t>Кабель до 35 кВ в готовых траншеях без покрытия, масса 1 м до 6 кг&lt;&gt;გამზადებულ თხრილებში გადახურვის გარეშე 35 კვ-მდე კაბელის ჩაწყობა 6 კგ/მ-მდე</t>
  </si>
  <si>
    <t>м08-02-141-04/20/XR0693/</t>
  </si>
  <si>
    <t>м08-02-148-04/20</t>
  </si>
  <si>
    <t>Кабель до 35 кВ в проложенных трубах, блоках и коробах, масса 1 м кабеля до 6 кг&lt;&gt;6 კგ/მ-მდე  35 კვ-მდე კაბელი გაყვანანილ მილებში, ბლოკებში და ყუთებში</t>
  </si>
  <si>
    <t>м08-02-148-04/20/XR0730/</t>
  </si>
  <si>
    <t>м08-02-145-04/20</t>
  </si>
  <si>
    <t>Кабель до 35 кВ, прокладываемый по дну канала без креплений, масса кабеля до 6 кг/м&lt;&gt;6 კგ/მ-მდე  35 კვ-მდე კაბელის გაყვანა არხის ფსკერზე დამაგრების გარეშე</t>
  </si>
  <si>
    <t>м08-02-145-04/20/XR0714/</t>
  </si>
  <si>
    <t>м08-02-143-05/20</t>
  </si>
  <si>
    <t>Покрытие одного кабеля, проложенного в траншее, лентой сигнальной типа Электро (1 кабель)&lt;&gt;თხრილში ჩადებული ერთი კაბელის დაფარვა სასიგნალო ლენტით "ელექტრო" ტიპის (1 კაბელი)</t>
  </si>
  <si>
    <t>м08-02-143-05/20/XR0701/</t>
  </si>
  <si>
    <t>м08-02-163-07/20</t>
  </si>
  <si>
    <t>Соединительная муфта с термоусаживающимися полиэтиленовыми перчатками для 3-5 жильного кабеля с изоляцией из вулканизированного полиэтилена напряжением 6-10 кВ, сечение одной жилы до 240 мм2&lt;&gt;შემაერთებელი ქურო თერმოკუმშვადი პოლიეთილენის  ხელთათმანებით 3-5 ძარღვიანი კაბელისთვისბულკანიზირ.  პოლიეთილ. იზოლაციით 6-10 კვ-მდე, ერთი ძარღვის კვეთი 240 მმ2-მდე</t>
  </si>
  <si>
    <t>м08-02-163-07/20/XR1196/</t>
  </si>
  <si>
    <t>СМЕТА №   CN-117/20-2</t>
  </si>
  <si>
    <t>შ.პ.ს "თ და კ რესტორნები"კახეთის გზატკეცილი,   ფეხსაცმლის ქარხანა "ისნის"   მიმდებარედ</t>
  </si>
  <si>
    <t>მ/ძ-ის კაბელის ჩადება ქ/ს ორხევის ფიდერი №5.        "A" წერტილიდან      "B" წერტილამდე</t>
  </si>
  <si>
    <t>პრ.#CN-117/20     (CNS-01/0548/20)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</si>
</sst>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Arial"/>
      <family val="2"/>
    </font>
    <font>
      <b/>
      <sz val="10"/>
      <name val="AcadMtavr"/>
    </font>
    <font>
      <sz val="10"/>
      <name val="AcadMtav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7"/>
      <color indexed="8"/>
      <name val="Arial"/>
      <family val="2"/>
    </font>
    <font>
      <sz val="8"/>
      <color indexed="8"/>
      <name val="AcadNusx"/>
    </font>
    <font>
      <sz val="7"/>
      <color indexed="8"/>
      <name val="AcadNusx"/>
    </font>
    <font>
      <sz val="7"/>
      <color theme="1"/>
      <name val="Arial"/>
      <family val="2"/>
    </font>
    <font>
      <sz val="7"/>
      <color theme="1"/>
      <name val="AcadNusx"/>
    </font>
    <font>
      <b/>
      <sz val="11"/>
      <name val="AcadMtavr"/>
    </font>
    <font>
      <b/>
      <sz val="11"/>
      <color theme="1"/>
      <name val="AcadMtav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0"/>
      <name val="Calibri"/>
      <family val="2"/>
      <scheme val="minor"/>
    </font>
    <font>
      <sz val="9"/>
      <name val="AcadMtavr"/>
    </font>
    <font>
      <sz val="12"/>
      <name val="AcadMtav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2"/>
      <color indexed="8"/>
      <name val="AcadNusx"/>
    </font>
    <font>
      <sz val="12"/>
      <color theme="1"/>
      <name val="AcadNusx"/>
    </font>
    <font>
      <sz val="12"/>
      <color theme="1"/>
      <name val="Arial"/>
      <family val="2"/>
      <charset val="204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" fontId="27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Fill="1" applyBorder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/>
    <xf numFmtId="1" fontId="3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 vertical="center" wrapText="1"/>
    </xf>
    <xf numFmtId="0" fontId="16" fillId="0" borderId="0" xfId="0" applyFont="1" applyFill="1" applyBorder="1"/>
    <xf numFmtId="0" fontId="16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6" fillId="0" borderId="0" xfId="0" applyFont="1" applyBorder="1" applyAlignment="1"/>
    <xf numFmtId="0" fontId="32" fillId="0" borderId="0" xfId="0" applyFont="1" applyBorder="1" applyAlignment="1">
      <alignment wrapText="1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2" fontId="36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4" fillId="0" borderId="0" xfId="0" applyFont="1" applyAlignment="1"/>
    <xf numFmtId="0" fontId="13" fillId="0" borderId="0" xfId="0" applyFont="1" applyAlignment="1"/>
    <xf numFmtId="0" fontId="8" fillId="0" borderId="0" xfId="0" applyFont="1" applyAlignment="1">
      <alignment horizontal="left"/>
    </xf>
    <xf numFmtId="0" fontId="4" fillId="0" borderId="2" xfId="0" applyFont="1" applyBorder="1" applyAlignment="1">
      <alignment vertical="center" wrapText="1"/>
    </xf>
    <xf numFmtId="0" fontId="3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wrapText="1"/>
    </xf>
    <xf numFmtId="4" fontId="40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4" fontId="38" fillId="0" borderId="1" xfId="0" applyNumberFormat="1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2" fontId="38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2" fontId="43" fillId="0" borderId="1" xfId="0" applyNumberFormat="1" applyFont="1" applyBorder="1" applyAlignment="1">
      <alignment vertical="center" wrapText="1"/>
    </xf>
    <xf numFmtId="2" fontId="42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5" fillId="0" borderId="0" xfId="0" applyFont="1" applyAlignment="1">
      <alignment wrapText="1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7" fillId="0" borderId="0" xfId="0" applyFont="1" applyFill="1" applyAlignment="1">
      <alignment horizontal="left"/>
    </xf>
    <xf numFmtId="0" fontId="25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180975</xdr:rowOff>
    </xdr:from>
    <xdr:to>
      <xdr:col>13</xdr:col>
      <xdr:colOff>400050</xdr:colOff>
      <xdr:row>2</xdr:row>
      <xdr:rowOff>180975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8286750" y="1171575"/>
          <a:ext cx="3362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4</xdr:row>
      <xdr:rowOff>0</xdr:rowOff>
    </xdr:from>
    <xdr:to>
      <xdr:col>13</xdr:col>
      <xdr:colOff>361950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286750" y="1409700"/>
          <a:ext cx="3324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</xdr:row>
      <xdr:rowOff>209550</xdr:rowOff>
    </xdr:from>
    <xdr:to>
      <xdr:col>13</xdr:col>
      <xdr:colOff>390525</xdr:colOff>
      <xdr:row>3</xdr:row>
      <xdr:rowOff>209550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8277225" y="1390650"/>
          <a:ext cx="3362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zoomScaleNormal="100" zoomScaleSheetLayoutView="98" workbookViewId="0">
      <selection activeCell="J55" sqref="J55:J56"/>
    </sheetView>
  </sheetViews>
  <sheetFormatPr defaultRowHeight="15" x14ac:dyDescent="0.25"/>
  <cols>
    <col min="1" max="1" width="4.42578125" style="22" customWidth="1"/>
    <col min="2" max="2" width="9.7109375" customWidth="1"/>
    <col min="3" max="3" width="72" customWidth="1"/>
    <col min="4" max="4" width="6.5703125" customWidth="1"/>
    <col min="5" max="5" width="7.7109375" customWidth="1"/>
    <col min="6" max="6" width="7.5703125" customWidth="1"/>
    <col min="7" max="7" width="7.7109375" customWidth="1"/>
    <col min="8" max="8" width="8.42578125" customWidth="1"/>
    <col min="9" max="9" width="7.7109375" customWidth="1"/>
    <col min="10" max="11" width="9.42578125" customWidth="1"/>
    <col min="12" max="12" width="8.85546875" customWidth="1"/>
    <col min="13" max="13" width="9.140625" customWidth="1"/>
    <col min="14" max="14" width="8.42578125" customWidth="1"/>
    <col min="15" max="15" width="8.28515625" customWidth="1"/>
    <col min="16" max="16" width="13.140625" hidden="1" customWidth="1"/>
    <col min="17" max="17" width="10.140625" customWidth="1"/>
  </cols>
  <sheetData>
    <row r="1" spans="1:23" ht="25.5" customHeight="1" x14ac:dyDescent="0.25">
      <c r="A1"/>
      <c r="B1" s="34"/>
      <c r="C1" s="15"/>
      <c r="D1" s="16"/>
      <c r="E1" s="9"/>
      <c r="F1" s="9"/>
      <c r="G1" s="9"/>
      <c r="H1" s="8"/>
      <c r="I1" s="63" t="s">
        <v>52</v>
      </c>
      <c r="J1" s="64"/>
      <c r="K1" s="64"/>
      <c r="L1" s="64"/>
      <c r="M1" s="64"/>
      <c r="N1" s="64"/>
      <c r="R1" s="63"/>
      <c r="S1" s="64"/>
      <c r="T1" s="64"/>
      <c r="U1" s="64"/>
      <c r="V1" s="64"/>
      <c r="W1" s="64"/>
    </row>
    <row r="2" spans="1:23" ht="52.5" customHeight="1" x14ac:dyDescent="0.25">
      <c r="A2"/>
      <c r="B2" s="15"/>
      <c r="C2" s="16"/>
      <c r="D2" s="9"/>
      <c r="E2" s="9"/>
      <c r="F2" s="9"/>
      <c r="H2" s="32"/>
      <c r="I2" s="85" t="s">
        <v>53</v>
      </c>
      <c r="J2" s="85"/>
      <c r="K2" s="85"/>
      <c r="L2" s="85"/>
      <c r="M2" s="85"/>
      <c r="N2" s="85"/>
      <c r="R2" s="85"/>
      <c r="S2" s="85"/>
      <c r="T2" s="85"/>
      <c r="U2" s="85"/>
      <c r="V2" s="85"/>
      <c r="W2" s="85"/>
    </row>
    <row r="3" spans="1:23" ht="15" customHeight="1" x14ac:dyDescent="0.25">
      <c r="A3"/>
      <c r="B3" s="86"/>
      <c r="C3" s="86"/>
      <c r="D3" s="7"/>
      <c r="E3" s="7"/>
      <c r="F3" s="7"/>
      <c r="G3" s="7"/>
      <c r="H3" s="9"/>
      <c r="I3" s="10"/>
      <c r="J3" s="10"/>
      <c r="K3" s="33"/>
      <c r="L3" s="9"/>
      <c r="M3" s="9"/>
      <c r="N3" s="9"/>
      <c r="R3" s="10"/>
      <c r="S3" s="10"/>
      <c r="T3" s="33"/>
      <c r="U3" s="9"/>
      <c r="V3" s="9"/>
      <c r="W3" s="9"/>
    </row>
    <row r="4" spans="1:23" ht="18" customHeight="1" x14ac:dyDescent="0.25">
      <c r="A4"/>
      <c r="B4" s="7"/>
      <c r="C4" s="7"/>
      <c r="D4" s="7"/>
      <c r="E4" s="7"/>
      <c r="F4" s="7"/>
      <c r="G4" s="7"/>
      <c r="H4" s="9"/>
      <c r="I4" s="10"/>
      <c r="J4" s="11" t="s">
        <v>34</v>
      </c>
      <c r="K4" s="12"/>
      <c r="L4" s="9"/>
      <c r="M4" s="9"/>
      <c r="N4" s="9"/>
    </row>
    <row r="5" spans="1:23" ht="3" hidden="1" customHeight="1" x14ac:dyDescent="0.25">
      <c r="A5"/>
      <c r="B5" s="78"/>
      <c r="C5" s="78"/>
      <c r="D5" s="78"/>
      <c r="E5" s="78"/>
      <c r="F5" s="78"/>
      <c r="G5" s="78"/>
      <c r="H5" s="9"/>
      <c r="I5" s="10"/>
      <c r="J5" s="33"/>
      <c r="K5" s="33"/>
      <c r="L5" s="9"/>
      <c r="M5" s="9"/>
      <c r="N5" s="9"/>
    </row>
    <row r="6" spans="1:23" x14ac:dyDescent="0.25">
      <c r="A6"/>
      <c r="B6" s="65"/>
      <c r="C6" s="65"/>
      <c r="D6" s="65"/>
      <c r="E6" s="65"/>
      <c r="F6" s="65"/>
      <c r="G6" s="65"/>
      <c r="H6" s="9"/>
      <c r="I6" s="10"/>
      <c r="J6" s="13" t="s">
        <v>35</v>
      </c>
      <c r="K6" s="14"/>
      <c r="L6" s="9"/>
      <c r="M6" s="9"/>
      <c r="N6" s="9"/>
    </row>
    <row r="7" spans="1:23" ht="19.5" customHeight="1" x14ac:dyDescent="0.25">
      <c r="A7"/>
      <c r="B7" s="78"/>
      <c r="C7" s="78"/>
      <c r="D7" s="78"/>
      <c r="E7" s="78"/>
      <c r="F7" s="78"/>
      <c r="G7" s="78"/>
      <c r="H7" s="9"/>
      <c r="I7" t="s">
        <v>54</v>
      </c>
    </row>
    <row r="8" spans="1:23" ht="22.5" customHeight="1" x14ac:dyDescent="0.25">
      <c r="A8" s="23"/>
      <c r="B8" s="5"/>
      <c r="C8" s="7"/>
      <c r="D8" s="88" t="s">
        <v>109</v>
      </c>
      <c r="E8" s="87"/>
      <c r="F8" s="87"/>
      <c r="G8" s="87"/>
      <c r="H8" s="7"/>
      <c r="I8" s="86">
        <v>43836</v>
      </c>
      <c r="J8" s="87"/>
      <c r="K8" s="7"/>
      <c r="L8" s="7"/>
      <c r="M8" s="7"/>
      <c r="N8" s="7"/>
      <c r="O8" s="7"/>
    </row>
    <row r="9" spans="1:23" ht="1.5" customHeight="1" x14ac:dyDescent="0.25">
      <c r="A9" s="23"/>
      <c r="B9" s="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23" ht="15" customHeight="1" x14ac:dyDescent="0.25">
      <c r="A10" s="89"/>
      <c r="B10" s="90"/>
      <c r="C10" s="87" t="s">
        <v>110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</row>
    <row r="11" spans="1:23" ht="2.1" customHeight="1" x14ac:dyDescent="0.25">
      <c r="A11" s="24"/>
      <c r="B11" s="4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23" x14ac:dyDescent="0.25">
      <c r="A12" s="89"/>
      <c r="B12" s="90"/>
      <c r="C12" s="87" t="s">
        <v>111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1:23" ht="2.1" customHeight="1" x14ac:dyDescent="0.25">
      <c r="A13" s="24"/>
      <c r="B13" s="4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23" x14ac:dyDescent="0.25">
      <c r="A14" s="89"/>
      <c r="B14" s="90"/>
      <c r="C14" s="87" t="s">
        <v>112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1:23" ht="0.75" customHeight="1" x14ac:dyDescent="0.25">
      <c r="A15" s="24"/>
      <c r="B15" s="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23" hidden="1" x14ac:dyDescent="0.25">
      <c r="A16" s="89"/>
      <c r="B16" s="90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</row>
    <row r="17" spans="1:16" ht="1.5" hidden="1" customHeight="1" x14ac:dyDescent="0.25">
      <c r="A17" s="23"/>
      <c r="B17" s="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6" x14ac:dyDescent="0.25">
      <c r="A18" s="79"/>
      <c r="B18" s="79"/>
      <c r="C18" s="79"/>
      <c r="D18" s="79"/>
      <c r="E18" s="79"/>
      <c r="F18" s="94" t="s">
        <v>0</v>
      </c>
      <c r="G18" s="94"/>
      <c r="H18" s="94"/>
      <c r="I18" s="94"/>
      <c r="J18" s="94" t="s">
        <v>1</v>
      </c>
      <c r="K18" s="94"/>
      <c r="L18" s="94"/>
      <c r="M18" s="94"/>
      <c r="N18" s="79"/>
      <c r="O18" s="79"/>
      <c r="P18" s="57"/>
    </row>
    <row r="19" spans="1:16" x14ac:dyDescent="0.25">
      <c r="A19" s="79"/>
      <c r="B19" s="79"/>
      <c r="C19" s="79"/>
      <c r="D19" s="79"/>
      <c r="E19" s="79"/>
      <c r="F19" s="79"/>
      <c r="G19" s="94" t="s">
        <v>2</v>
      </c>
      <c r="H19" s="94"/>
      <c r="I19" s="94"/>
      <c r="J19" s="79"/>
      <c r="K19" s="94" t="s">
        <v>2</v>
      </c>
      <c r="L19" s="94"/>
      <c r="M19" s="94"/>
      <c r="N19" s="79"/>
      <c r="O19" s="79"/>
      <c r="P19" s="57"/>
    </row>
    <row r="20" spans="1:16" s="1" customFormat="1" ht="60" x14ac:dyDescent="0.25">
      <c r="A20" s="79" t="s">
        <v>3</v>
      </c>
      <c r="B20" s="79" t="s">
        <v>4</v>
      </c>
      <c r="C20" s="79" t="s">
        <v>5</v>
      </c>
      <c r="D20" s="79" t="s">
        <v>6</v>
      </c>
      <c r="E20" s="79" t="s">
        <v>7</v>
      </c>
      <c r="F20" s="79" t="s">
        <v>8</v>
      </c>
      <c r="G20" s="79" t="s">
        <v>9</v>
      </c>
      <c r="H20" s="79" t="s">
        <v>10</v>
      </c>
      <c r="I20" s="79" t="s">
        <v>11</v>
      </c>
      <c r="J20" s="79" t="s">
        <v>8</v>
      </c>
      <c r="K20" s="79" t="s">
        <v>12</v>
      </c>
      <c r="L20" s="79" t="s">
        <v>10</v>
      </c>
      <c r="M20" s="79" t="s">
        <v>13</v>
      </c>
      <c r="N20" s="79" t="s">
        <v>14</v>
      </c>
      <c r="O20" s="79" t="s">
        <v>15</v>
      </c>
      <c r="P20" s="58"/>
    </row>
    <row r="21" spans="1:16" x14ac:dyDescent="0.25">
      <c r="A21" s="67">
        <v>1</v>
      </c>
      <c r="B21" s="67">
        <v>2</v>
      </c>
      <c r="C21" s="67">
        <v>3</v>
      </c>
      <c r="D21" s="67">
        <v>4</v>
      </c>
      <c r="E21" s="67">
        <v>5</v>
      </c>
      <c r="F21" s="67">
        <v>6</v>
      </c>
      <c r="G21" s="67">
        <v>7</v>
      </c>
      <c r="H21" s="67">
        <v>8</v>
      </c>
      <c r="I21" s="67">
        <v>9</v>
      </c>
      <c r="J21" s="67">
        <v>10</v>
      </c>
      <c r="K21" s="67">
        <v>11</v>
      </c>
      <c r="L21" s="67">
        <v>12</v>
      </c>
      <c r="M21" s="67">
        <v>13</v>
      </c>
      <c r="N21" s="67">
        <v>14</v>
      </c>
      <c r="O21" s="67">
        <v>15</v>
      </c>
      <c r="P21" s="57"/>
    </row>
    <row r="22" spans="1:16" s="2" customFormat="1" x14ac:dyDescent="0.25">
      <c r="A22" s="68">
        <v>1</v>
      </c>
      <c r="B22" s="69"/>
      <c r="C22" s="69" t="s">
        <v>33</v>
      </c>
      <c r="D22" s="69" t="s">
        <v>16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59"/>
    </row>
    <row r="23" spans="1:16" s="31" customFormat="1" ht="30" x14ac:dyDescent="0.25">
      <c r="A23" s="71">
        <v>2</v>
      </c>
      <c r="B23" s="62" t="s">
        <v>55</v>
      </c>
      <c r="C23" s="62" t="s">
        <v>45</v>
      </c>
      <c r="D23" s="62" t="s">
        <v>36</v>
      </c>
      <c r="E23" s="81">
        <v>10</v>
      </c>
      <c r="F23" s="70">
        <v>33.441000000000003</v>
      </c>
      <c r="G23" s="70">
        <v>17.672000000000001</v>
      </c>
      <c r="H23" s="70">
        <v>15.77</v>
      </c>
      <c r="I23" s="70">
        <v>4.2679999999999998</v>
      </c>
      <c r="J23" s="70">
        <v>334.411</v>
      </c>
      <c r="K23" s="70">
        <v>176.715</v>
      </c>
      <c r="L23" s="70">
        <v>157.696</v>
      </c>
      <c r="M23" s="70">
        <v>42.683999999999997</v>
      </c>
      <c r="N23" s="70">
        <v>31.5</v>
      </c>
      <c r="O23" s="70">
        <v>4.5629999999999997</v>
      </c>
      <c r="P23" s="66" t="s">
        <v>56</v>
      </c>
    </row>
    <row r="24" spans="1:16" s="31" customFormat="1" ht="75" x14ac:dyDescent="0.25">
      <c r="A24" s="71">
        <v>3</v>
      </c>
      <c r="B24" s="62" t="s">
        <v>85</v>
      </c>
      <c r="C24" s="62" t="s">
        <v>86</v>
      </c>
      <c r="D24" s="62" t="s">
        <v>17</v>
      </c>
      <c r="E24" s="81">
        <v>400</v>
      </c>
      <c r="F24" s="70">
        <v>0.753</v>
      </c>
      <c r="G24" s="70">
        <v>0.56299999999999994</v>
      </c>
      <c r="H24" s="70">
        <v>0.19</v>
      </c>
      <c r="I24" s="70">
        <v>0</v>
      </c>
      <c r="J24" s="70">
        <v>301.26100000000002</v>
      </c>
      <c r="K24" s="70">
        <v>225.06</v>
      </c>
      <c r="L24" s="70">
        <v>75.900000000000006</v>
      </c>
      <c r="M24" s="70">
        <v>0</v>
      </c>
      <c r="N24" s="70">
        <v>33</v>
      </c>
      <c r="O24" s="70"/>
      <c r="P24" s="66" t="s">
        <v>87</v>
      </c>
    </row>
    <row r="25" spans="1:16" s="31" customFormat="1" ht="75" x14ac:dyDescent="0.25">
      <c r="A25" s="71">
        <v>4</v>
      </c>
      <c r="B25" s="62" t="s">
        <v>88</v>
      </c>
      <c r="C25" s="62" t="s">
        <v>89</v>
      </c>
      <c r="D25" s="62" t="s">
        <v>17</v>
      </c>
      <c r="E25" s="81">
        <v>75</v>
      </c>
      <c r="F25" s="70">
        <v>2.46</v>
      </c>
      <c r="G25" s="70">
        <v>1.837</v>
      </c>
      <c r="H25" s="70">
        <v>0.62</v>
      </c>
      <c r="I25" s="70">
        <v>0</v>
      </c>
      <c r="J25" s="70">
        <v>184.47200000000001</v>
      </c>
      <c r="K25" s="70">
        <v>137.798</v>
      </c>
      <c r="L25" s="70">
        <v>46.472000000000001</v>
      </c>
      <c r="M25" s="70">
        <v>0</v>
      </c>
      <c r="N25" s="70">
        <v>20.204999999999998</v>
      </c>
      <c r="O25" s="70"/>
      <c r="P25" s="66" t="s">
        <v>90</v>
      </c>
    </row>
    <row r="26" spans="1:16" s="31" customFormat="1" ht="45" x14ac:dyDescent="0.25">
      <c r="A26" s="71">
        <v>5</v>
      </c>
      <c r="B26" s="62" t="s">
        <v>57</v>
      </c>
      <c r="C26" s="62" t="s">
        <v>37</v>
      </c>
      <c r="D26" s="62" t="s">
        <v>36</v>
      </c>
      <c r="E26" s="81">
        <v>12</v>
      </c>
      <c r="F26" s="70">
        <v>18.173999999999999</v>
      </c>
      <c r="G26" s="70">
        <v>18.173999999999999</v>
      </c>
      <c r="H26" s="70">
        <v>0</v>
      </c>
      <c r="I26" s="70">
        <v>0</v>
      </c>
      <c r="J26" s="70">
        <v>218.09</v>
      </c>
      <c r="K26" s="70">
        <v>218.09</v>
      </c>
      <c r="L26" s="70">
        <v>0</v>
      </c>
      <c r="M26" s="70">
        <v>0</v>
      </c>
      <c r="N26" s="70">
        <v>38.875</v>
      </c>
      <c r="O26" s="70">
        <v>0</v>
      </c>
      <c r="P26" s="66" t="s">
        <v>58</v>
      </c>
    </row>
    <row r="27" spans="1:16" s="31" customFormat="1" ht="45" x14ac:dyDescent="0.25">
      <c r="A27" s="71">
        <v>6</v>
      </c>
      <c r="B27" s="62" t="s">
        <v>59</v>
      </c>
      <c r="C27" s="62" t="s">
        <v>38</v>
      </c>
      <c r="D27" s="62" t="s">
        <v>36</v>
      </c>
      <c r="E27" s="81">
        <v>105</v>
      </c>
      <c r="F27" s="70">
        <v>58.427</v>
      </c>
      <c r="G27" s="70">
        <v>16.829999999999998</v>
      </c>
      <c r="H27" s="70">
        <v>41.597000000000001</v>
      </c>
      <c r="I27" s="70">
        <v>9.8889999999999993</v>
      </c>
      <c r="J27" s="70">
        <v>6134.826</v>
      </c>
      <c r="K27" s="70">
        <v>1767.15</v>
      </c>
      <c r="L27" s="70">
        <v>4367.6760000000004</v>
      </c>
      <c r="M27" s="70">
        <v>1038.3240000000001</v>
      </c>
      <c r="N27" s="70">
        <v>315</v>
      </c>
      <c r="O27" s="70"/>
      <c r="P27" s="66" t="s">
        <v>60</v>
      </c>
    </row>
    <row r="28" spans="1:16" s="31" customFormat="1" ht="45" x14ac:dyDescent="0.25">
      <c r="A28" s="71">
        <v>7</v>
      </c>
      <c r="B28" s="62" t="s">
        <v>61</v>
      </c>
      <c r="C28" s="62" t="s">
        <v>39</v>
      </c>
      <c r="D28" s="62" t="s">
        <v>36</v>
      </c>
      <c r="E28" s="81">
        <v>88</v>
      </c>
      <c r="F28" s="70">
        <v>4.6710000000000003</v>
      </c>
      <c r="G28" s="70">
        <v>4.6710000000000003</v>
      </c>
      <c r="H28" s="70">
        <v>0</v>
      </c>
      <c r="I28" s="70">
        <v>0</v>
      </c>
      <c r="J28" s="70">
        <v>411.01299999999998</v>
      </c>
      <c r="K28" s="70">
        <v>411.01299999999998</v>
      </c>
      <c r="L28" s="70">
        <v>0</v>
      </c>
      <c r="M28" s="70">
        <v>0</v>
      </c>
      <c r="N28" s="70">
        <v>106.48</v>
      </c>
      <c r="O28" s="70"/>
      <c r="P28" s="66" t="s">
        <v>62</v>
      </c>
    </row>
    <row r="29" spans="1:16" s="31" customFormat="1" ht="45" x14ac:dyDescent="0.25">
      <c r="A29" s="71">
        <v>8</v>
      </c>
      <c r="B29" s="62" t="s">
        <v>63</v>
      </c>
      <c r="C29" s="62" t="s">
        <v>44</v>
      </c>
      <c r="D29" s="62" t="s">
        <v>40</v>
      </c>
      <c r="E29" s="81">
        <v>23</v>
      </c>
      <c r="F29" s="70">
        <v>1.4159999999999999</v>
      </c>
      <c r="G29" s="70">
        <v>1.4159999999999999</v>
      </c>
      <c r="H29" s="70">
        <v>0</v>
      </c>
      <c r="I29" s="70">
        <v>0</v>
      </c>
      <c r="J29" s="70">
        <v>32.564999999999998</v>
      </c>
      <c r="K29" s="70">
        <v>32.564999999999998</v>
      </c>
      <c r="L29" s="70">
        <v>0</v>
      </c>
      <c r="M29" s="70">
        <v>0</v>
      </c>
      <c r="N29" s="70">
        <v>8.4359999999999999</v>
      </c>
      <c r="O29" s="70"/>
      <c r="P29" s="66" t="s">
        <v>64</v>
      </c>
    </row>
    <row r="30" spans="1:16" s="31" customFormat="1" ht="60" x14ac:dyDescent="0.25">
      <c r="A30" s="71">
        <v>9</v>
      </c>
      <c r="B30" s="62" t="s">
        <v>65</v>
      </c>
      <c r="C30" s="62" t="s">
        <v>41</v>
      </c>
      <c r="D30" s="62" t="s">
        <v>40</v>
      </c>
      <c r="E30" s="81">
        <v>143</v>
      </c>
      <c r="F30" s="70">
        <v>1.6519999999999999</v>
      </c>
      <c r="G30" s="70">
        <v>1.6519999999999999</v>
      </c>
      <c r="H30" s="70">
        <v>0</v>
      </c>
      <c r="I30" s="70">
        <v>0</v>
      </c>
      <c r="J30" s="70">
        <v>236.19200000000001</v>
      </c>
      <c r="K30" s="70">
        <v>236.19200000000001</v>
      </c>
      <c r="L30" s="70">
        <v>0</v>
      </c>
      <c r="M30" s="70">
        <v>0</v>
      </c>
      <c r="N30" s="70">
        <v>61.19</v>
      </c>
      <c r="O30" s="70"/>
      <c r="P30" s="66" t="s">
        <v>66</v>
      </c>
    </row>
    <row r="31" spans="1:16" s="31" customFormat="1" ht="45" x14ac:dyDescent="0.25">
      <c r="A31" s="71">
        <v>10</v>
      </c>
      <c r="B31" s="62" t="s">
        <v>67</v>
      </c>
      <c r="C31" s="62" t="s">
        <v>68</v>
      </c>
      <c r="D31" s="62" t="s">
        <v>40</v>
      </c>
      <c r="E31" s="81">
        <v>166</v>
      </c>
      <c r="F31" s="70">
        <v>8.07</v>
      </c>
      <c r="G31" s="70">
        <v>0</v>
      </c>
      <c r="H31" s="70">
        <v>8.07</v>
      </c>
      <c r="I31" s="70">
        <v>0</v>
      </c>
      <c r="J31" s="70">
        <v>1339.62</v>
      </c>
      <c r="K31" s="70">
        <v>0</v>
      </c>
      <c r="L31" s="70">
        <v>1339.62</v>
      </c>
      <c r="M31" s="70">
        <v>0</v>
      </c>
      <c r="N31" s="70"/>
      <c r="O31" s="70"/>
      <c r="P31" s="66" t="s">
        <v>69</v>
      </c>
    </row>
    <row r="32" spans="1:16" s="31" customFormat="1" ht="45" x14ac:dyDescent="0.25">
      <c r="A32" s="71">
        <v>11</v>
      </c>
      <c r="B32" s="62" t="s">
        <v>70</v>
      </c>
      <c r="C32" s="62" t="s">
        <v>43</v>
      </c>
      <c r="D32" s="62" t="s">
        <v>40</v>
      </c>
      <c r="E32" s="81">
        <v>119</v>
      </c>
      <c r="F32" s="70">
        <v>2.0129999999999999</v>
      </c>
      <c r="G32" s="70">
        <v>2.0129999999999999</v>
      </c>
      <c r="H32" s="70">
        <v>0</v>
      </c>
      <c r="I32" s="70">
        <v>0</v>
      </c>
      <c r="J32" s="70">
        <v>239.54599999999999</v>
      </c>
      <c r="K32" s="70">
        <v>239.54599999999999</v>
      </c>
      <c r="L32" s="70">
        <v>0</v>
      </c>
      <c r="M32" s="70">
        <v>0</v>
      </c>
      <c r="N32" s="70">
        <v>62.058999999999997</v>
      </c>
      <c r="O32" s="70"/>
      <c r="P32" s="66" t="s">
        <v>71</v>
      </c>
    </row>
    <row r="33" spans="1:17" s="31" customFormat="1" ht="45" x14ac:dyDescent="0.25">
      <c r="A33" s="71">
        <v>12</v>
      </c>
      <c r="B33" s="62" t="s">
        <v>67</v>
      </c>
      <c r="C33" s="62" t="s">
        <v>68</v>
      </c>
      <c r="D33" s="62" t="s">
        <v>40</v>
      </c>
      <c r="E33" s="81">
        <v>119</v>
      </c>
      <c r="F33" s="70">
        <v>8.07</v>
      </c>
      <c r="G33" s="70">
        <v>0</v>
      </c>
      <c r="H33" s="70">
        <v>8.07</v>
      </c>
      <c r="I33" s="70">
        <v>0</v>
      </c>
      <c r="J33" s="70">
        <v>960.33</v>
      </c>
      <c r="K33" s="70">
        <v>0</v>
      </c>
      <c r="L33" s="70">
        <v>960.33</v>
      </c>
      <c r="M33" s="70">
        <v>0</v>
      </c>
      <c r="N33" s="70"/>
      <c r="O33" s="70"/>
      <c r="P33" s="66" t="s">
        <v>69</v>
      </c>
    </row>
    <row r="34" spans="1:17" s="31" customFormat="1" ht="30" x14ac:dyDescent="0.25">
      <c r="A34" s="71">
        <v>13</v>
      </c>
      <c r="B34" s="62" t="s">
        <v>91</v>
      </c>
      <c r="C34" s="62" t="s">
        <v>72</v>
      </c>
      <c r="D34" s="62" t="s">
        <v>78</v>
      </c>
      <c r="E34" s="81">
        <v>29</v>
      </c>
      <c r="F34" s="62">
        <v>28</v>
      </c>
      <c r="G34" s="62"/>
      <c r="H34" s="62"/>
      <c r="I34" s="62"/>
      <c r="J34" s="62">
        <v>812</v>
      </c>
      <c r="K34" s="62"/>
      <c r="L34" s="62"/>
      <c r="M34" s="62"/>
      <c r="N34" s="62"/>
      <c r="O34" s="62"/>
      <c r="P34" s="66" t="s">
        <v>42</v>
      </c>
    </row>
    <row r="35" spans="1:17" s="31" customFormat="1" ht="30" x14ac:dyDescent="0.25">
      <c r="A35" s="71">
        <v>14</v>
      </c>
      <c r="B35" s="62" t="s">
        <v>92</v>
      </c>
      <c r="C35" s="62" t="s">
        <v>79</v>
      </c>
      <c r="D35" s="62" t="s">
        <v>78</v>
      </c>
      <c r="E35" s="81">
        <v>5</v>
      </c>
      <c r="F35" s="62">
        <v>29</v>
      </c>
      <c r="G35" s="62"/>
      <c r="H35" s="62"/>
      <c r="I35" s="62"/>
      <c r="J35" s="62">
        <v>145</v>
      </c>
      <c r="K35" s="62"/>
      <c r="L35" s="62"/>
      <c r="M35" s="62"/>
      <c r="N35" s="62"/>
      <c r="O35" s="62"/>
      <c r="P35" s="66" t="s">
        <v>42</v>
      </c>
    </row>
    <row r="36" spans="1:17" s="31" customFormat="1" ht="30" x14ac:dyDescent="0.25">
      <c r="A36" s="71">
        <v>15</v>
      </c>
      <c r="B36" s="62" t="s">
        <v>93</v>
      </c>
      <c r="C36" s="62" t="s">
        <v>73</v>
      </c>
      <c r="D36" s="62" t="s">
        <v>78</v>
      </c>
      <c r="E36" s="81">
        <v>39</v>
      </c>
      <c r="F36" s="62">
        <v>18</v>
      </c>
      <c r="G36" s="62"/>
      <c r="H36" s="62"/>
      <c r="I36" s="62"/>
      <c r="J36" s="62">
        <v>702</v>
      </c>
      <c r="K36" s="62"/>
      <c r="L36" s="62"/>
      <c r="M36" s="62"/>
      <c r="N36" s="62"/>
      <c r="O36" s="62"/>
      <c r="P36" s="66" t="s">
        <v>42</v>
      </c>
    </row>
    <row r="37" spans="1:17" s="29" customFormat="1" ht="16.5" customHeight="1" x14ac:dyDescent="0.25">
      <c r="A37" s="71">
        <v>16</v>
      </c>
      <c r="B37" s="62"/>
      <c r="C37" s="74" t="s">
        <v>19</v>
      </c>
      <c r="D37" s="74" t="s">
        <v>16</v>
      </c>
      <c r="E37" s="82"/>
      <c r="F37" s="75"/>
      <c r="G37" s="75"/>
      <c r="H37" s="75"/>
      <c r="I37" s="75"/>
      <c r="J37" s="77">
        <f>SUM(J23:J36)</f>
        <v>12051.325999999999</v>
      </c>
      <c r="K37" s="77">
        <f t="shared" ref="K37:O37" si="0">SUM(K23:K36)</f>
        <v>3444.1289999999999</v>
      </c>
      <c r="L37" s="77">
        <f t="shared" si="0"/>
        <v>6947.6940000000004</v>
      </c>
      <c r="M37" s="77">
        <f t="shared" si="0"/>
        <v>1081.008</v>
      </c>
      <c r="N37" s="77">
        <f t="shared" si="0"/>
        <v>676.74499999999989</v>
      </c>
      <c r="O37" s="77">
        <f t="shared" si="0"/>
        <v>4.5629999999999997</v>
      </c>
      <c r="P37" s="60"/>
    </row>
    <row r="38" spans="1:17" s="29" customFormat="1" x14ac:dyDescent="0.25">
      <c r="A38" s="71">
        <v>17</v>
      </c>
      <c r="B38" s="62"/>
      <c r="C38" s="69" t="s">
        <v>32</v>
      </c>
      <c r="D38" s="69" t="s">
        <v>16</v>
      </c>
      <c r="E38" s="82"/>
      <c r="F38" s="73"/>
      <c r="G38" s="73"/>
      <c r="H38" s="73"/>
      <c r="I38" s="73"/>
      <c r="J38" s="73">
        <f>J37*14%</f>
        <v>1687.1856400000001</v>
      </c>
      <c r="K38" s="73"/>
      <c r="L38" s="73"/>
      <c r="M38" s="73"/>
      <c r="N38" s="73"/>
      <c r="O38" s="73"/>
      <c r="P38" s="60"/>
    </row>
    <row r="39" spans="1:17" s="27" customFormat="1" x14ac:dyDescent="0.25">
      <c r="A39" s="71">
        <v>18</v>
      </c>
      <c r="B39" s="69"/>
      <c r="C39" s="69" t="s">
        <v>21</v>
      </c>
      <c r="D39" s="69" t="s">
        <v>16</v>
      </c>
      <c r="E39" s="8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59"/>
    </row>
    <row r="40" spans="1:17" s="31" customFormat="1" ht="30" x14ac:dyDescent="0.25">
      <c r="A40" s="71">
        <v>19</v>
      </c>
      <c r="B40" s="62" t="s">
        <v>74</v>
      </c>
      <c r="C40" s="62" t="s">
        <v>75</v>
      </c>
      <c r="D40" s="62" t="s">
        <v>17</v>
      </c>
      <c r="E40" s="81">
        <v>411</v>
      </c>
      <c r="F40" s="70">
        <v>1.5109999999999999</v>
      </c>
      <c r="G40" s="70">
        <v>0.71299999999999997</v>
      </c>
      <c r="H40" s="70">
        <v>0.79800000000000004</v>
      </c>
      <c r="I40" s="70">
        <v>0.26400000000000001</v>
      </c>
      <c r="J40" s="70">
        <v>620.98900000000003</v>
      </c>
      <c r="K40" s="70">
        <v>293.19600000000003</v>
      </c>
      <c r="L40" s="70">
        <v>327.79300000000001</v>
      </c>
      <c r="M40" s="70">
        <v>108.67700000000001</v>
      </c>
      <c r="N40" s="70">
        <v>42.991</v>
      </c>
      <c r="O40" s="70">
        <v>16.029</v>
      </c>
      <c r="P40" s="66" t="s">
        <v>76</v>
      </c>
    </row>
    <row r="41" spans="1:17" s="31" customFormat="1" ht="45" x14ac:dyDescent="0.25">
      <c r="A41" s="71">
        <v>20</v>
      </c>
      <c r="B41" s="62" t="s">
        <v>94</v>
      </c>
      <c r="C41" s="62" t="s">
        <v>95</v>
      </c>
      <c r="D41" s="62" t="s">
        <v>17</v>
      </c>
      <c r="E41" s="81">
        <v>436</v>
      </c>
      <c r="F41" s="70">
        <v>2.23</v>
      </c>
      <c r="G41" s="70">
        <v>1.2509999999999999</v>
      </c>
      <c r="H41" s="70">
        <v>0.76500000000000001</v>
      </c>
      <c r="I41" s="70">
        <v>0.248</v>
      </c>
      <c r="J41" s="70">
        <v>972.22199999999998</v>
      </c>
      <c r="K41" s="70">
        <v>545.64099999999996</v>
      </c>
      <c r="L41" s="70">
        <v>333.64800000000002</v>
      </c>
      <c r="M41" s="70">
        <v>108.083</v>
      </c>
      <c r="N41" s="70">
        <v>80.006</v>
      </c>
      <c r="O41" s="70">
        <v>16.917000000000002</v>
      </c>
      <c r="P41" s="66" t="s">
        <v>96</v>
      </c>
    </row>
    <row r="42" spans="1:17" s="31" customFormat="1" ht="45" x14ac:dyDescent="0.25">
      <c r="A42" s="71">
        <v>21</v>
      </c>
      <c r="B42" s="62" t="s">
        <v>97</v>
      </c>
      <c r="C42" s="62" t="s">
        <v>98</v>
      </c>
      <c r="D42" s="62" t="s">
        <v>17</v>
      </c>
      <c r="E42" s="81">
        <v>58</v>
      </c>
      <c r="F42" s="70">
        <v>1.6439999999999999</v>
      </c>
      <c r="G42" s="70">
        <v>1.1060000000000001</v>
      </c>
      <c r="H42" s="70">
        <v>0.19500000000000001</v>
      </c>
      <c r="I42" s="70">
        <v>3.7999999999999999E-2</v>
      </c>
      <c r="J42" s="70">
        <v>95.379000000000005</v>
      </c>
      <c r="K42" s="70">
        <v>64.16</v>
      </c>
      <c r="L42" s="70">
        <v>11.331</v>
      </c>
      <c r="M42" s="70">
        <v>2.1779999999999999</v>
      </c>
      <c r="N42" s="70">
        <v>9.4079999999999995</v>
      </c>
      <c r="O42" s="70">
        <v>0.23200000000000001</v>
      </c>
      <c r="P42" s="66" t="s">
        <v>99</v>
      </c>
    </row>
    <row r="43" spans="1:17" s="31" customFormat="1" ht="45" x14ac:dyDescent="0.25">
      <c r="A43" s="71">
        <v>22</v>
      </c>
      <c r="B43" s="62" t="s">
        <v>100</v>
      </c>
      <c r="C43" s="62" t="s">
        <v>101</v>
      </c>
      <c r="D43" s="62" t="s">
        <v>80</v>
      </c>
      <c r="E43" s="81">
        <v>6</v>
      </c>
      <c r="F43" s="70">
        <v>1.1319999999999999</v>
      </c>
      <c r="G43" s="70">
        <v>0.69799999999999995</v>
      </c>
      <c r="H43" s="70">
        <v>0.20799999999999999</v>
      </c>
      <c r="I43" s="70">
        <v>3.2000000000000001E-2</v>
      </c>
      <c r="J43" s="70">
        <v>6.7910000000000004</v>
      </c>
      <c r="K43" s="70">
        <v>4.1900000000000004</v>
      </c>
      <c r="L43" s="70">
        <v>1.246</v>
      </c>
      <c r="M43" s="70">
        <v>0.191</v>
      </c>
      <c r="N43" s="70">
        <v>0.61399999999999999</v>
      </c>
      <c r="O43" s="70">
        <v>2E-3</v>
      </c>
      <c r="P43" s="66" t="s">
        <v>102</v>
      </c>
    </row>
    <row r="44" spans="1:17" s="84" customFormat="1" ht="45" x14ac:dyDescent="0.25">
      <c r="A44" s="71">
        <v>23</v>
      </c>
      <c r="B44" s="62" t="s">
        <v>81</v>
      </c>
      <c r="C44" s="62" t="s">
        <v>82</v>
      </c>
      <c r="D44" s="62" t="s">
        <v>83</v>
      </c>
      <c r="E44" s="81">
        <v>33</v>
      </c>
      <c r="F44" s="70">
        <v>0.76500000000000001</v>
      </c>
      <c r="G44" s="70">
        <v>0.73</v>
      </c>
      <c r="H44" s="70">
        <v>0</v>
      </c>
      <c r="I44" s="70">
        <v>0</v>
      </c>
      <c r="J44" s="70">
        <v>25.231999999999999</v>
      </c>
      <c r="K44" s="70">
        <v>24.096</v>
      </c>
      <c r="L44" s="70">
        <v>0</v>
      </c>
      <c r="M44" s="70">
        <v>0</v>
      </c>
      <c r="N44" s="70">
        <v>4.3890000000000002</v>
      </c>
      <c r="O44" s="70"/>
      <c r="P44" s="80" t="s">
        <v>102</v>
      </c>
    </row>
    <row r="45" spans="1:17" s="31" customFormat="1" ht="45" x14ac:dyDescent="0.25">
      <c r="A45" s="71">
        <v>24</v>
      </c>
      <c r="B45" s="62" t="s">
        <v>103</v>
      </c>
      <c r="C45" s="62" t="s">
        <v>104</v>
      </c>
      <c r="D45" s="62" t="s">
        <v>80</v>
      </c>
      <c r="E45" s="81">
        <v>436</v>
      </c>
      <c r="F45" s="70">
        <v>0.19400000000000001</v>
      </c>
      <c r="G45" s="70">
        <v>0.158</v>
      </c>
      <c r="H45" s="70">
        <v>3.6999999999999998E-2</v>
      </c>
      <c r="I45" s="70">
        <v>1.0999999999999999E-2</v>
      </c>
      <c r="J45" s="70">
        <v>84.715999999999994</v>
      </c>
      <c r="K45" s="70">
        <v>68.688000000000002</v>
      </c>
      <c r="L45" s="70">
        <v>16.027000000000001</v>
      </c>
      <c r="M45" s="70">
        <v>4.63</v>
      </c>
      <c r="N45" s="70">
        <v>10.071999999999999</v>
      </c>
      <c r="O45" s="70">
        <v>0.872</v>
      </c>
      <c r="P45" s="66" t="s">
        <v>84</v>
      </c>
    </row>
    <row r="46" spans="1:17" s="31" customFormat="1" ht="105" x14ac:dyDescent="0.25">
      <c r="A46" s="71">
        <v>25</v>
      </c>
      <c r="B46" s="62" t="s">
        <v>106</v>
      </c>
      <c r="C46" s="62" t="s">
        <v>107</v>
      </c>
      <c r="D46" s="62" t="s">
        <v>18</v>
      </c>
      <c r="E46" s="81">
        <v>3</v>
      </c>
      <c r="F46" s="70">
        <v>17.925000000000001</v>
      </c>
      <c r="G46" s="70">
        <v>14.063000000000001</v>
      </c>
      <c r="H46" s="70">
        <v>0</v>
      </c>
      <c r="I46" s="70">
        <v>0</v>
      </c>
      <c r="J46" s="70">
        <v>53.774999999999999</v>
      </c>
      <c r="K46" s="70">
        <v>42.189</v>
      </c>
      <c r="L46" s="70">
        <v>0</v>
      </c>
      <c r="M46" s="70">
        <v>0</v>
      </c>
      <c r="N46" s="70">
        <v>6.1859999999999999</v>
      </c>
      <c r="O46" s="70"/>
      <c r="P46" s="66" t="s">
        <v>105</v>
      </c>
    </row>
    <row r="47" spans="1:17" s="31" customFormat="1" ht="19.5" customHeight="1" x14ac:dyDescent="0.25">
      <c r="A47" s="71">
        <v>26</v>
      </c>
      <c r="B47" s="69"/>
      <c r="C47" s="69" t="s">
        <v>22</v>
      </c>
      <c r="D47" s="62" t="s">
        <v>23</v>
      </c>
      <c r="E47" s="72"/>
      <c r="F47" s="73"/>
      <c r="G47" s="73"/>
      <c r="H47" s="73"/>
      <c r="I47" s="73"/>
      <c r="J47" s="73">
        <f t="shared" ref="J47:O47" si="1">SUM(J40:J46)</f>
        <v>1859.1039999999998</v>
      </c>
      <c r="K47" s="73">
        <f t="shared" si="1"/>
        <v>1042.1600000000001</v>
      </c>
      <c r="L47" s="73">
        <f t="shared" si="1"/>
        <v>690.04500000000007</v>
      </c>
      <c r="M47" s="73">
        <f t="shared" si="1"/>
        <v>223.75899999999999</v>
      </c>
      <c r="N47" s="73">
        <f t="shared" si="1"/>
        <v>153.66600000000003</v>
      </c>
      <c r="O47" s="73">
        <f t="shared" si="1"/>
        <v>34.052</v>
      </c>
      <c r="P47" s="66" t="s">
        <v>108</v>
      </c>
    </row>
    <row r="48" spans="1:17" s="30" customFormat="1" ht="17.25" customHeight="1" x14ac:dyDescent="0.25">
      <c r="A48" s="71">
        <v>27</v>
      </c>
      <c r="B48" s="69"/>
      <c r="C48" s="69" t="s">
        <v>20</v>
      </c>
      <c r="D48" s="62" t="s">
        <v>23</v>
      </c>
      <c r="E48" s="72"/>
      <c r="F48" s="73"/>
      <c r="G48" s="73"/>
      <c r="H48" s="73"/>
      <c r="I48" s="73"/>
      <c r="J48" s="73">
        <f>(K47+M47)*75%</f>
        <v>949.43925000000013</v>
      </c>
      <c r="K48" s="73"/>
      <c r="L48" s="73"/>
      <c r="M48" s="73"/>
      <c r="N48" s="73"/>
      <c r="O48" s="73"/>
      <c r="P48" s="59"/>
      <c r="Q48" s="27"/>
    </row>
    <row r="49" spans="1:17" s="30" customFormat="1" x14ac:dyDescent="0.25">
      <c r="A49" s="71">
        <v>28</v>
      </c>
      <c r="B49" s="74"/>
      <c r="C49" s="74" t="s">
        <v>77</v>
      </c>
      <c r="D49" s="62" t="s">
        <v>23</v>
      </c>
      <c r="E49" s="72"/>
      <c r="F49" s="75"/>
      <c r="G49" s="75"/>
      <c r="H49" s="75"/>
      <c r="I49" s="75"/>
      <c r="J49" s="75">
        <f t="shared" ref="J49:O49" si="2">J47+J37</f>
        <v>13910.429999999998</v>
      </c>
      <c r="K49" s="75">
        <f t="shared" si="2"/>
        <v>4486.2889999999998</v>
      </c>
      <c r="L49" s="75">
        <f t="shared" si="2"/>
        <v>7637.7390000000005</v>
      </c>
      <c r="M49" s="75">
        <f t="shared" si="2"/>
        <v>1304.7670000000001</v>
      </c>
      <c r="N49" s="75">
        <f t="shared" si="2"/>
        <v>830.41099999999994</v>
      </c>
      <c r="O49" s="75">
        <f t="shared" si="2"/>
        <v>38.615000000000002</v>
      </c>
      <c r="P49" s="59"/>
      <c r="Q49" s="27"/>
    </row>
    <row r="50" spans="1:17" s="30" customFormat="1" x14ac:dyDescent="0.25">
      <c r="A50" s="71">
        <v>29</v>
      </c>
      <c r="B50" s="69"/>
      <c r="C50" s="74" t="s">
        <v>24</v>
      </c>
      <c r="D50" s="62" t="s">
        <v>23</v>
      </c>
      <c r="E50" s="73"/>
      <c r="F50" s="73"/>
      <c r="G50" s="73"/>
      <c r="H50" s="73"/>
      <c r="I50" s="73"/>
      <c r="J50" s="75">
        <f>J48+J38</f>
        <v>2636.6248900000001</v>
      </c>
      <c r="K50" s="73"/>
      <c r="L50" s="73"/>
      <c r="M50" s="73"/>
      <c r="N50" s="73"/>
      <c r="O50" s="73"/>
      <c r="P50" s="61"/>
      <c r="Q50" s="28"/>
    </row>
    <row r="51" spans="1:17" s="30" customFormat="1" ht="16.5" customHeight="1" x14ac:dyDescent="0.25">
      <c r="A51" s="71">
        <v>30</v>
      </c>
      <c r="B51" s="74"/>
      <c r="C51" s="74" t="s">
        <v>25</v>
      </c>
      <c r="D51" s="62" t="s">
        <v>23</v>
      </c>
      <c r="E51" s="75"/>
      <c r="F51" s="75"/>
      <c r="G51" s="75"/>
      <c r="H51" s="75"/>
      <c r="I51" s="75"/>
      <c r="J51" s="75">
        <f>J49+J50</f>
        <v>16547.054889999999</v>
      </c>
      <c r="K51" s="75"/>
      <c r="L51" s="75"/>
      <c r="M51" s="75"/>
      <c r="N51" s="75"/>
      <c r="O51" s="75"/>
      <c r="P51" s="61"/>
      <c r="Q51" s="28"/>
    </row>
    <row r="52" spans="1:17" s="30" customFormat="1" ht="17.25" customHeight="1" x14ac:dyDescent="0.25">
      <c r="A52" s="71">
        <v>31</v>
      </c>
      <c r="B52" s="74"/>
      <c r="C52" s="76" t="s">
        <v>26</v>
      </c>
      <c r="D52" s="62" t="s">
        <v>23</v>
      </c>
      <c r="E52" s="72"/>
      <c r="F52" s="75"/>
      <c r="G52" s="75"/>
      <c r="H52" s="75"/>
      <c r="I52" s="75"/>
      <c r="J52" s="75">
        <f>J51*11.5%</f>
        <v>1902.9113123500001</v>
      </c>
      <c r="K52" s="75"/>
      <c r="L52" s="75"/>
      <c r="M52" s="75"/>
      <c r="N52" s="75"/>
      <c r="O52" s="75"/>
      <c r="P52" s="57"/>
    </row>
    <row r="53" spans="1:17" s="30" customFormat="1" x14ac:dyDescent="0.25">
      <c r="A53" s="71">
        <v>32</v>
      </c>
      <c r="B53" s="74"/>
      <c r="C53" s="74" t="s">
        <v>27</v>
      </c>
      <c r="D53" s="62" t="s">
        <v>23</v>
      </c>
      <c r="E53" s="72"/>
      <c r="F53" s="75"/>
      <c r="G53" s="75"/>
      <c r="H53" s="75"/>
      <c r="I53" s="75"/>
      <c r="J53" s="75">
        <f>J51+J52</f>
        <v>18449.966202349999</v>
      </c>
      <c r="K53" s="75"/>
      <c r="L53" s="75"/>
      <c r="M53" s="75"/>
      <c r="N53" s="75"/>
      <c r="O53" s="75"/>
      <c r="P53" s="61"/>
      <c r="Q53" s="28"/>
    </row>
    <row r="54" spans="1:17" s="30" customFormat="1" x14ac:dyDescent="0.25">
      <c r="A54" s="71">
        <v>33</v>
      </c>
      <c r="B54" s="74"/>
      <c r="C54" s="76" t="s">
        <v>28</v>
      </c>
      <c r="D54" s="62" t="s">
        <v>23</v>
      </c>
      <c r="E54" s="72"/>
      <c r="F54" s="75"/>
      <c r="G54" s="75"/>
      <c r="H54" s="75"/>
      <c r="I54" s="75"/>
      <c r="J54" s="75">
        <f>J53*3%</f>
        <v>553.4989860705</v>
      </c>
      <c r="K54" s="75"/>
      <c r="L54" s="75"/>
      <c r="M54" s="75"/>
      <c r="N54" s="75"/>
      <c r="O54" s="75"/>
      <c r="P54" s="61"/>
      <c r="Q54" s="28"/>
    </row>
    <row r="55" spans="1:17" s="30" customFormat="1" ht="28.5" customHeight="1" x14ac:dyDescent="0.25">
      <c r="A55" s="71">
        <v>34</v>
      </c>
      <c r="B55" s="74"/>
      <c r="C55" s="74" t="s">
        <v>29</v>
      </c>
      <c r="D55" s="62" t="s">
        <v>23</v>
      </c>
      <c r="E55" s="72"/>
      <c r="F55" s="75"/>
      <c r="G55" s="75"/>
      <c r="H55" s="75"/>
      <c r="I55" s="75"/>
      <c r="J55" s="75">
        <f>J53+J54</f>
        <v>19003.465188420498</v>
      </c>
      <c r="K55" s="75"/>
      <c r="L55" s="75"/>
      <c r="M55" s="75"/>
      <c r="N55" s="75"/>
      <c r="O55" s="75"/>
      <c r="P55" s="61"/>
      <c r="Q55" s="28"/>
    </row>
    <row r="56" spans="1:17" s="30" customFormat="1" ht="21" customHeight="1" x14ac:dyDescent="0.25">
      <c r="A56" s="71">
        <v>35</v>
      </c>
      <c r="B56" s="74"/>
      <c r="C56" s="74" t="s">
        <v>30</v>
      </c>
      <c r="D56" s="62" t="s">
        <v>23</v>
      </c>
      <c r="E56" s="72"/>
      <c r="F56" s="75"/>
      <c r="G56" s="75"/>
      <c r="H56" s="75"/>
      <c r="I56" s="75"/>
      <c r="J56" s="73">
        <f>J55*18%</f>
        <v>3420.6237339156896</v>
      </c>
      <c r="K56" s="75"/>
      <c r="L56" s="75"/>
      <c r="M56" s="75"/>
      <c r="N56" s="75"/>
      <c r="O56" s="75"/>
      <c r="P56" s="61"/>
      <c r="Q56" s="28"/>
    </row>
    <row r="57" spans="1:17" s="30" customFormat="1" x14ac:dyDescent="0.25">
      <c r="A57" s="71">
        <v>36</v>
      </c>
      <c r="B57" s="74"/>
      <c r="C57" s="69" t="s">
        <v>31</v>
      </c>
      <c r="D57" s="62" t="s">
        <v>23</v>
      </c>
      <c r="E57" s="72"/>
      <c r="F57" s="75"/>
      <c r="G57" s="75"/>
      <c r="H57" s="75"/>
      <c r="I57" s="75"/>
      <c r="J57" s="75">
        <f>J55+J56</f>
        <v>22424.088922336188</v>
      </c>
      <c r="K57" s="75"/>
      <c r="L57" s="75"/>
      <c r="M57" s="75"/>
      <c r="N57" s="75"/>
      <c r="O57" s="75"/>
      <c r="P57" s="61"/>
      <c r="Q57" s="28"/>
    </row>
    <row r="58" spans="1:17" s="30" customFormat="1" x14ac:dyDescent="0.2">
      <c r="A58" s="25"/>
      <c r="B58" s="18"/>
      <c r="C58" s="19"/>
      <c r="D58" s="17"/>
      <c r="E58" s="20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1"/>
      <c r="Q58" s="28"/>
    </row>
    <row r="59" spans="1:17" ht="14.25" customHeight="1" x14ac:dyDescent="0.25">
      <c r="A59" s="25"/>
      <c r="B59" s="18"/>
      <c r="C59" s="19"/>
      <c r="D59" s="17"/>
      <c r="E59" s="20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3"/>
      <c r="Q59" s="3"/>
    </row>
    <row r="60" spans="1:17" ht="16.5" hidden="1" x14ac:dyDescent="0.25">
      <c r="A60" s="35"/>
      <c r="B60" s="36"/>
      <c r="C60" s="92" t="s">
        <v>46</v>
      </c>
      <c r="D60" s="92"/>
      <c r="E60" s="92"/>
      <c r="F60" s="92"/>
      <c r="G60" s="92"/>
      <c r="H60" s="39"/>
      <c r="I60" s="54"/>
      <c r="J60" s="37" t="s">
        <v>47</v>
      </c>
      <c r="K60" s="37"/>
      <c r="L60" s="38"/>
      <c r="M60" s="39"/>
      <c r="N60" s="40"/>
      <c r="O60" s="41"/>
      <c r="P60" s="3"/>
      <c r="Q60" s="3"/>
    </row>
    <row r="61" spans="1:17" s="35" customFormat="1" ht="19.5" customHeight="1" x14ac:dyDescent="0.25">
      <c r="A61" s="42"/>
      <c r="B61" s="36"/>
      <c r="C61" s="92" t="s">
        <v>48</v>
      </c>
      <c r="D61" s="92"/>
      <c r="E61" s="92"/>
      <c r="F61" s="92"/>
      <c r="G61" s="92"/>
      <c r="H61" s="39"/>
      <c r="I61" s="55"/>
      <c r="J61" s="43" t="s">
        <v>49</v>
      </c>
      <c r="K61" s="44"/>
      <c r="L61" s="45"/>
      <c r="M61" s="43"/>
      <c r="N61" s="44"/>
      <c r="O61" s="45"/>
    </row>
    <row r="62" spans="1:17" s="46" customFormat="1" ht="44.25" customHeight="1" x14ac:dyDescent="0.2">
      <c r="A62" s="47"/>
      <c r="B62" s="36"/>
      <c r="C62" s="48" t="s">
        <v>50</v>
      </c>
      <c r="D62" s="49"/>
      <c r="E62" s="49"/>
      <c r="F62" s="50"/>
      <c r="G62" s="26"/>
      <c r="H62" s="39"/>
      <c r="I62" s="55"/>
      <c r="J62" s="91" t="s">
        <v>51</v>
      </c>
      <c r="K62" s="91"/>
      <c r="L62" s="91"/>
      <c r="M62" s="51"/>
      <c r="N62" s="52"/>
      <c r="O62" s="53"/>
    </row>
    <row r="63" spans="1:17" s="35" customFormat="1" ht="49.5" customHeight="1" x14ac:dyDescent="0.25">
      <c r="A63" s="22"/>
      <c r="B63"/>
      <c r="C63"/>
      <c r="D63" s="56"/>
      <c r="E63"/>
      <c r="F63"/>
      <c r="G63"/>
      <c r="H63" s="56"/>
      <c r="I63" s="56"/>
      <c r="J63"/>
      <c r="K63"/>
      <c r="L63"/>
      <c r="M63"/>
      <c r="N63"/>
      <c r="O63"/>
    </row>
  </sheetData>
  <mergeCells count="20">
    <mergeCell ref="A10:B10"/>
    <mergeCell ref="C10:O10"/>
    <mergeCell ref="I2:N2"/>
    <mergeCell ref="R2:W2"/>
    <mergeCell ref="B3:C3"/>
    <mergeCell ref="D8:G8"/>
    <mergeCell ref="I8:J8"/>
    <mergeCell ref="A12:B12"/>
    <mergeCell ref="C12:O12"/>
    <mergeCell ref="A14:B14"/>
    <mergeCell ref="C14:O14"/>
    <mergeCell ref="A16:B16"/>
    <mergeCell ref="C16:O16"/>
    <mergeCell ref="J62:L62"/>
    <mergeCell ref="F18:I18"/>
    <mergeCell ref="J18:M18"/>
    <mergeCell ref="G19:I19"/>
    <mergeCell ref="K19:M19"/>
    <mergeCell ref="C60:G60"/>
    <mergeCell ref="C61:G61"/>
  </mergeCells>
  <pageMargins left="0.2" right="0.2" top="0.16" bottom="0.16" header="0.16" footer="0"/>
  <pageSetup paperSize="9" scale="80" orientation="landscape" r:id="rId1"/>
  <colBreaks count="1" manualBreakCount="1">
    <brk id="15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CN-117.20 -2</vt:lpstr>
      <vt:lpstr>'CN-117.20 -2'!Print_Area</vt:lpstr>
      <vt:lpstr>'CN-117.20 -2'!Print_Titles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2020-06-02T06:54:06Z</dcterms:modified>
</cp:coreProperties>
</file>