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სამშენებლო" sheetId="2" r:id="rId1"/>
  </sheets>
  <definedNames>
    <definedName name="_xlnm._FilterDatabase" localSheetId="0" hidden="1">სამშენებლო!$A$9:$M$89</definedName>
    <definedName name="_xlnm.Print_Area" localSheetId="0">სამშენებლო!$A$1:$M$89</definedName>
    <definedName name="_xlnm.Print_Titles" localSheetId="0">სამშენებლო!$9:$9</definedName>
  </definedNames>
  <calcPr calcId="152511"/>
</workbook>
</file>

<file path=xl/calcChain.xml><?xml version="1.0" encoding="utf-8"?>
<calcChain xmlns="http://schemas.openxmlformats.org/spreadsheetml/2006/main">
  <c r="E88" i="2" l="1"/>
  <c r="F88" i="2" l="1"/>
  <c r="F89" i="2" l="1"/>
  <c r="H89" i="2" s="1"/>
  <c r="M89" i="2" s="1"/>
  <c r="H88" i="2"/>
  <c r="M88" i="2" s="1"/>
  <c r="F87" i="2"/>
  <c r="H87" i="2" s="1"/>
  <c r="M87" i="2" s="1"/>
  <c r="M86" i="2"/>
  <c r="F85" i="2"/>
  <c r="L85" i="2" s="1"/>
  <c r="M85" i="2" s="1"/>
  <c r="F84" i="2"/>
  <c r="J84" i="2" s="1"/>
  <c r="M84" i="2" s="1"/>
  <c r="M83" i="2"/>
  <c r="F82" i="2"/>
  <c r="H82" i="2" s="1"/>
  <c r="M82" i="2" s="1"/>
  <c r="F81" i="2"/>
  <c r="H81" i="2" s="1"/>
  <c r="M81" i="2" s="1"/>
  <c r="F80" i="2"/>
  <c r="H80" i="2" s="1"/>
  <c r="M80" i="2" s="1"/>
  <c r="M79" i="2"/>
  <c r="F78" i="2"/>
  <c r="L78" i="2" s="1"/>
  <c r="M78" i="2" s="1"/>
  <c r="F77" i="2"/>
  <c r="J77" i="2" s="1"/>
  <c r="M77" i="2" s="1"/>
  <c r="M76" i="2"/>
  <c r="H91" i="2" l="1"/>
  <c r="L91" i="2"/>
  <c r="M91" i="2"/>
  <c r="J91" i="2"/>
  <c r="F23" i="2" l="1"/>
  <c r="F46" i="2" l="1"/>
  <c r="H46" i="2"/>
  <c r="M46" i="2" s="1"/>
  <c r="F48" i="2"/>
  <c r="H48" i="2" s="1"/>
  <c r="M48" i="2" s="1"/>
  <c r="F12" i="2"/>
  <c r="J12" i="2" s="1"/>
  <c r="M12" i="2" s="1"/>
  <c r="F13" i="2"/>
  <c r="L13" i="2"/>
  <c r="M13" i="2"/>
  <c r="F14" i="2"/>
  <c r="L14" i="2" s="1"/>
  <c r="M14" i="2" s="1"/>
  <c r="F15" i="2"/>
  <c r="H15" i="2" s="1"/>
  <c r="M16" i="2"/>
  <c r="F16" i="2"/>
  <c r="E17" i="2"/>
  <c r="M18" i="2"/>
  <c r="F19" i="2"/>
  <c r="L19" i="2" s="1"/>
  <c r="M19" i="2" s="1"/>
  <c r="M20" i="2"/>
  <c r="F20" i="2"/>
  <c r="F21" i="2" s="1"/>
  <c r="J21" i="2" s="1"/>
  <c r="M21" i="2" s="1"/>
  <c r="L23" i="2"/>
  <c r="M23" i="2" s="1"/>
  <c r="M25" i="2"/>
  <c r="F26" i="2"/>
  <c r="J26" i="2"/>
  <c r="M26" i="2" s="1"/>
  <c r="F27" i="2"/>
  <c r="L27" i="2" s="1"/>
  <c r="F28" i="2"/>
  <c r="H28" i="2" s="1"/>
  <c r="M28" i="2" s="1"/>
  <c r="F29" i="2"/>
  <c r="H29" i="2" s="1"/>
  <c r="M29" i="2" s="1"/>
  <c r="M30" i="2"/>
  <c r="F31" i="2"/>
  <c r="J31" i="2" s="1"/>
  <c r="M31" i="2" s="1"/>
  <c r="F32" i="2"/>
  <c r="L32" i="2" s="1"/>
  <c r="M32" i="2" s="1"/>
  <c r="F33" i="2"/>
  <c r="H33" i="2" s="1"/>
  <c r="M33" i="2" s="1"/>
  <c r="F34" i="2"/>
  <c r="H34" i="2" s="1"/>
  <c r="M34" i="2" s="1"/>
  <c r="M35" i="2"/>
  <c r="F36" i="2"/>
  <c r="F37" i="2" s="1"/>
  <c r="L37" i="2" s="1"/>
  <c r="M37" i="2" s="1"/>
  <c r="F38" i="2"/>
  <c r="H38" i="2" s="1"/>
  <c r="M38" i="2" s="1"/>
  <c r="F39" i="2"/>
  <c r="H39" i="2" s="1"/>
  <c r="M39" i="2" s="1"/>
  <c r="H40" i="2"/>
  <c r="M40" i="2" s="1"/>
  <c r="F41" i="2"/>
  <c r="H41" i="2" s="1"/>
  <c r="M41" i="2" s="1"/>
  <c r="M42" i="2"/>
  <c r="F43" i="2"/>
  <c r="J43" i="2" s="1"/>
  <c r="M43" i="2" s="1"/>
  <c r="K44" i="2"/>
  <c r="K51" i="2" s="1"/>
  <c r="F45" i="2"/>
  <c r="H45" i="2" s="1"/>
  <c r="M45" i="2" s="1"/>
  <c r="H47" i="2"/>
  <c r="M47" i="2" s="1"/>
  <c r="M49" i="2"/>
  <c r="F50" i="2"/>
  <c r="I50" i="2"/>
  <c r="I57" i="2" s="1"/>
  <c r="F52" i="2"/>
  <c r="G52" i="2"/>
  <c r="G59" i="2" s="1"/>
  <c r="F53" i="2"/>
  <c r="G53" i="2"/>
  <c r="G60" i="2" s="1"/>
  <c r="G54" i="2"/>
  <c r="H54" i="2" s="1"/>
  <c r="M54" i="2" s="1"/>
  <c r="F55" i="2"/>
  <c r="H55" i="2" s="1"/>
  <c r="M55" i="2" s="1"/>
  <c r="H56" i="2"/>
  <c r="M56" i="2" s="1"/>
  <c r="F57" i="2"/>
  <c r="F58" i="2" s="1"/>
  <c r="F59" i="2"/>
  <c r="F60" i="2"/>
  <c r="F62" i="2"/>
  <c r="H62" i="2" s="1"/>
  <c r="M62" i="2" s="1"/>
  <c r="L63" i="2"/>
  <c r="M63" i="2" s="1"/>
  <c r="F64" i="2"/>
  <c r="F65" i="2" s="1"/>
  <c r="F66" i="2"/>
  <c r="F68" i="2"/>
  <c r="H68" i="2" s="1"/>
  <c r="M68" i="2" s="1"/>
  <c r="M69" i="2"/>
  <c r="F70" i="2"/>
  <c r="F71" i="2" s="1"/>
  <c r="F72" i="2"/>
  <c r="J72" i="2" s="1"/>
  <c r="G72" i="2"/>
  <c r="J73" i="2"/>
  <c r="L73" i="2"/>
  <c r="F74" i="2"/>
  <c r="H74" i="2" s="1"/>
  <c r="G61" i="2" l="1"/>
  <c r="H61" i="2" s="1"/>
  <c r="M61" i="2" s="1"/>
  <c r="H53" i="2"/>
  <c r="M53" i="2" s="1"/>
  <c r="L70" i="2"/>
  <c r="G67" i="2"/>
  <c r="H67" i="2" s="1"/>
  <c r="M67" i="2" s="1"/>
  <c r="H52" i="2"/>
  <c r="M52" i="2" s="1"/>
  <c r="J36" i="2"/>
  <c r="M36" i="2" s="1"/>
  <c r="H60" i="2"/>
  <c r="M60" i="2" s="1"/>
  <c r="J74" i="2"/>
  <c r="J50" i="2"/>
  <c r="M50" i="2" s="1"/>
  <c r="L74" i="2"/>
  <c r="F22" i="2"/>
  <c r="L22" i="2" s="1"/>
  <c r="H22" i="2" s="1"/>
  <c r="M22" i="2" s="1"/>
  <c r="H72" i="2"/>
  <c r="I64" i="2"/>
  <c r="J57" i="2"/>
  <c r="M57" i="2" s="1"/>
  <c r="G66" i="2"/>
  <c r="H66" i="2" s="1"/>
  <c r="M66" i="2" s="1"/>
  <c r="H59" i="2"/>
  <c r="M59" i="2" s="1"/>
  <c r="F51" i="2"/>
  <c r="L51" i="2" s="1"/>
  <c r="M51" i="2" s="1"/>
  <c r="F17" i="2"/>
  <c r="J17" i="2" s="1"/>
  <c r="M17" i="2" s="1"/>
  <c r="L72" i="2"/>
  <c r="F44" i="2"/>
  <c r="L44" i="2" s="1"/>
  <c r="M44" i="2" s="1"/>
  <c r="M15" i="2"/>
  <c r="K58" i="2"/>
  <c r="J71" i="2"/>
  <c r="M27" i="2"/>
  <c r="M72" i="2" l="1"/>
  <c r="G73" i="2"/>
  <c r="H73" i="2" s="1"/>
  <c r="M73" i="2" s="1"/>
  <c r="M74" i="2"/>
  <c r="I70" i="2"/>
  <c r="J70" i="2" s="1"/>
  <c r="M70" i="2" s="1"/>
  <c r="J64" i="2"/>
  <c r="K65" i="2"/>
  <c r="L58" i="2"/>
  <c r="M58" i="2" s="1"/>
  <c r="M64" i="2" l="1"/>
  <c r="L65" i="2"/>
  <c r="M65" i="2" s="1"/>
  <c r="K71" i="2"/>
  <c r="L71" i="2" s="1"/>
  <c r="M71" i="2" s="1"/>
</calcChain>
</file>

<file path=xl/sharedStrings.xml><?xml version="1.0" encoding="utf-8"?>
<sst xmlns="http://schemas.openxmlformats.org/spreadsheetml/2006/main" count="201" uniqueCount="80">
  <si>
    <t>obieqtis dasaxeleba:</t>
  </si>
  <si>
    <t>თბილისის სახელმწიფო სამედიცინო უნივერსიტეტის ახალი შენობა</t>
  </si>
  <si>
    <t>#</t>
  </si>
  <si>
    <t>საფუძველი</t>
  </si>
  <si>
    <t>ganz.</t>
  </si>
  <si>
    <t>normatiuli</t>
  </si>
  <si>
    <t>masala</t>
  </si>
  <si>
    <t>xelfasi</t>
  </si>
  <si>
    <t xml:space="preserve">samSeneblo </t>
  </si>
  <si>
    <t>jami</t>
  </si>
  <si>
    <t>resursi</t>
  </si>
  <si>
    <t>meqanizmebi</t>
  </si>
  <si>
    <t>erT.-ze</t>
  </si>
  <si>
    <t>sul</t>
  </si>
  <si>
    <t>erT.</t>
  </si>
  <si>
    <t>fasi</t>
  </si>
  <si>
    <t>1-22-15</t>
  </si>
  <si>
    <t>III kat.gruntis damuSaveba eqskavatoriT avtomanqanebze datvirTviT</t>
  </si>
  <si>
    <t>m3</t>
  </si>
  <si>
    <t xml:space="preserve">Sromis danaxarjebi </t>
  </si>
  <si>
    <t>kac/sT</t>
  </si>
  <si>
    <t>eqskavatori muxluxasvlaze CamCis tevadobiT 0,5m3</t>
  </si>
  <si>
    <t>manq/sT</t>
  </si>
  <si>
    <t>sxva manqana</t>
  </si>
  <si>
    <t>lari</t>
  </si>
  <si>
    <t>RorRi m800 fr. 20-40mm</t>
  </si>
  <si>
    <t>1-78-3</t>
  </si>
  <si>
    <t xml:space="preserve">gruntis damuSaveba xeliT </t>
  </si>
  <si>
    <t>Sromis danaxarjebi 2.78X0,8X1,2=</t>
  </si>
  <si>
    <t>1-31-3</t>
  </si>
  <si>
    <t>gruntis ukuCayra buldozeriT</t>
  </si>
  <si>
    <t>buldozeri 80cx.Z.</t>
  </si>
  <si>
    <t>1-118-11</t>
  </si>
  <si>
    <t>gruntis datkepvna pnevmosatkepnebiT</t>
  </si>
  <si>
    <t>pnevmosatkepni</t>
  </si>
  <si>
    <t>gruntis gatana 15 km-ze</t>
  </si>
  <si>
    <t>t</t>
  </si>
  <si>
    <t>8-3-2</t>
  </si>
  <si>
    <t>RorRis safuZvelis mowyoba saZirkvlis qveS (fraqcia 20-40)</t>
  </si>
  <si>
    <t>RorRi</t>
  </si>
  <si>
    <t>sxva masala</t>
  </si>
  <si>
    <t>6-1-1</t>
  </si>
  <si>
    <r>
      <t>betonis momzadebis mowyoba (</t>
    </r>
    <r>
      <rPr>
        <b/>
        <sz val="10"/>
        <rFont val="Arial"/>
        <family val="2"/>
      </rPr>
      <t>B</t>
    </r>
    <r>
      <rPr>
        <b/>
        <sz val="10"/>
        <rFont val="AcadNusx"/>
      </rPr>
      <t xml:space="preserve">-12,5) </t>
    </r>
  </si>
  <si>
    <r>
      <t xml:space="preserve">betoni </t>
    </r>
    <r>
      <rPr>
        <sz val="10"/>
        <rFont val="Arial"/>
        <family val="2"/>
        <charset val="204"/>
      </rPr>
      <t>B-12,5</t>
    </r>
  </si>
  <si>
    <t>6-1-15</t>
  </si>
  <si>
    <t>monoliTuri betonis saZirkvlis filis mowyoba (liftis mimRebTan erTad)</t>
  </si>
  <si>
    <t>betonis tumbo</t>
  </si>
  <si>
    <r>
      <t xml:space="preserve">betoni </t>
    </r>
    <r>
      <rPr>
        <b/>
        <sz val="10"/>
        <rFont val="Arial"/>
        <family val="2"/>
      </rPr>
      <t>B25</t>
    </r>
  </si>
  <si>
    <t>armatura</t>
  </si>
  <si>
    <t>6-12-7</t>
  </si>
  <si>
    <t>monoliTuri rk/betonis kolonebis da kedlebis mowyoba</t>
  </si>
  <si>
    <r>
      <t xml:space="preserve">betoni </t>
    </r>
    <r>
      <rPr>
        <sz val="10"/>
        <rFont val="Arial"/>
        <family val="2"/>
        <charset val="204"/>
      </rPr>
      <t>B25</t>
    </r>
  </si>
  <si>
    <t>6-15-2</t>
  </si>
  <si>
    <t xml:space="preserve">monoliTuri rk/betonis koWebis mowyoba </t>
  </si>
  <si>
    <t>6-16-1</t>
  </si>
  <si>
    <t xml:space="preserve">monoliTuri rk/betonis gadaxurvis filebis mowyoba </t>
  </si>
  <si>
    <t xml:space="preserve">monoliTuri rk/betonis kibeebisa da baqnebis mowyoba </t>
  </si>
  <si>
    <t xml:space="preserve">monoliTuri rk/betonis gare kibeebisa da pandusis mowyoba </t>
  </si>
  <si>
    <t>pirdapiri xarjebi:</t>
  </si>
  <si>
    <t>zednadebi xarjebi</t>
  </si>
  <si>
    <t xml:space="preserve">jami </t>
  </si>
  <si>
    <t>saxarjTaRricxvo mogeba:</t>
  </si>
  <si>
    <t>DdRg:</t>
  </si>
  <si>
    <t>saxarjTaRricxvo Rirebuleba:</t>
  </si>
  <si>
    <t>ქვაბულის და რკ/ბ samSeneblo samuSaoebi</t>
  </si>
  <si>
    <t>yalibebi da dgarebi</t>
  </si>
  <si>
    <t>III. კედლები და ტიხრები</t>
  </si>
  <si>
    <t>8-15-1</t>
  </si>
  <si>
    <t>masala:</t>
  </si>
  <si>
    <t>kedlebis mowyoba mcire zomis betonis blokebiT   ( 20*20*40)</t>
  </si>
  <si>
    <t>qviSa-cementis xsnari</t>
  </si>
  <si>
    <t>mcire zomis betonis blokebi 20*20*40</t>
  </si>
  <si>
    <t>cali</t>
  </si>
  <si>
    <t>kedlebis mowyoba mcire zomis betonis blokebiT   (10*20*40)</t>
  </si>
  <si>
    <t>mcire zomis betonis blokebi 10*20*40</t>
  </si>
  <si>
    <t>lokaluri xarjTaRricxva  #1</t>
  </si>
  <si>
    <t xml:space="preserve">სამუშაოთა დასახელება </t>
  </si>
  <si>
    <t>I. მიწის სამუშაოები</t>
  </si>
  <si>
    <t>II. მონოლითური რ/ბეტონის კარკასი</t>
  </si>
  <si>
    <t>ხარჯთაღრიცხვაში ასახული მოცულობები წარმოადგენს საინფორმაციო ხასიათს და პრეტენდენტი ვალდებულია საკუთარი ძალებით მოახდინოს მათი გადამოწმება ნახაზებთან მიმართებაში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</si>
</sst>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р_._-;\-* #,##0.00_р_._-;_-* &quot;-&quot;??_р_._-;_-@_-"/>
    <numFmt numFmtId="165" formatCode="[$-437]yyyy\ &quot;წლის&quot;\ dd\ mm\,\ dddd"/>
    <numFmt numFmtId="166" formatCode="_-* #,##0.00_-;\-* #,##0.00_-;_-* &quot;-&quot;??_-;_-@_-"/>
    <numFmt numFmtId="167" formatCode="_-* #,##0.0_р_._-;\-* #,##0.0_р_._-;_-* &quot;-&quot;??_р_._-;_-@_-"/>
    <numFmt numFmtId="168" formatCode="_-* #,##0.000_р_._-;\-* #,##0.000_р_._-;_-* &quot;-&quot;??_р_._-;_-@_-"/>
    <numFmt numFmtId="169" formatCode="_-* #,##0.0000_р_._-;\-* #,##0.0000_р_._-;_-* &quot;-&quot;??_р_._-;_-@_-"/>
    <numFmt numFmtId="170" formatCode="_-* #,##0.00000_р_._-;\-* #,##0.00000_р_._-;_-* &quot;-&quot;??_р_._-;_-@_-"/>
    <numFmt numFmtId="171" formatCode="0.0000"/>
    <numFmt numFmtId="172" formatCode="_-* #,##0_р_._-;\-* #,##0_р_._-;_-* &quot;-&quot;??_р_._-;_-@_-"/>
    <numFmt numFmtId="173" formatCode="0.000"/>
    <numFmt numFmtId="174" formatCode="0.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cadNusx"/>
    </font>
    <font>
      <b/>
      <sz val="10"/>
      <color indexed="8"/>
      <name val="AcadNusx"/>
    </font>
    <font>
      <b/>
      <sz val="10"/>
      <color indexed="8"/>
      <name val="AcadMtavr"/>
    </font>
    <font>
      <b/>
      <sz val="12"/>
      <name val="AcadNusx"/>
    </font>
    <font>
      <b/>
      <sz val="14"/>
      <name val="AcadNusx"/>
    </font>
    <font>
      <sz val="10"/>
      <name val="Arial"/>
      <family val="2"/>
      <charset val="204"/>
    </font>
    <font>
      <sz val="10"/>
      <name val="AcadNusx"/>
    </font>
    <font>
      <b/>
      <sz val="10"/>
      <name val="AcadNusx"/>
    </font>
    <font>
      <b/>
      <sz val="12"/>
      <name val="AcadMtavr"/>
    </font>
    <font>
      <sz val="10"/>
      <name val="Helv"/>
    </font>
    <font>
      <sz val="10"/>
      <name val="Times New Roman"/>
      <family val="1"/>
    </font>
    <font>
      <sz val="10"/>
      <name val="Arial Cyr"/>
    </font>
    <font>
      <sz val="10"/>
      <color indexed="8"/>
      <name val="Calibri"/>
      <family val="2"/>
    </font>
    <font>
      <b/>
      <sz val="11"/>
      <name val="AcadMtavr"/>
    </font>
    <font>
      <b/>
      <sz val="10"/>
      <name val="Arial"/>
      <family val="2"/>
    </font>
    <font>
      <sz val="10"/>
      <color theme="1"/>
      <name val="AcadNusx"/>
    </font>
    <font>
      <sz val="10"/>
      <name val="Calibri"/>
      <family val="2"/>
    </font>
    <font>
      <sz val="10"/>
      <color indexed="63"/>
      <name val="AcadNusx"/>
    </font>
    <font>
      <sz val="12"/>
      <name val="AcadNusx"/>
    </font>
    <font>
      <b/>
      <sz val="11"/>
      <name val="Cambria"/>
      <family val="1"/>
      <charset val="204"/>
      <scheme val="major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name val="Times New Roman"/>
      <family val="1"/>
    </font>
    <font>
      <b/>
      <sz val="9"/>
      <color rgb="FFFF0000"/>
      <name val="AcadNusx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9" fontId="1" fillId="0" borderId="0" applyFont="0" applyFill="0" applyBorder="0" applyAlignment="0" applyProtection="0"/>
  </cellStyleXfs>
  <cellXfs count="224">
    <xf numFmtId="0" fontId="0" fillId="0" borderId="0" xfId="0"/>
    <xf numFmtId="164" fontId="4" fillId="0" borderId="0" xfId="1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8" fillId="0" borderId="0" xfId="3" applyFont="1" applyAlignment="1" applyProtection="1">
      <alignment horizontal="center"/>
    </xf>
    <xf numFmtId="164" fontId="8" fillId="0" borderId="14" xfId="1" applyFont="1" applyFill="1" applyBorder="1" applyAlignment="1" applyProtection="1">
      <alignment vertical="center" wrapText="1"/>
    </xf>
    <xf numFmtId="164" fontId="8" fillId="0" borderId="14" xfId="1" applyFont="1" applyFill="1" applyBorder="1" applyAlignment="1" applyProtection="1">
      <alignment vertical="top" wrapText="1"/>
    </xf>
    <xf numFmtId="0" fontId="11" fillId="0" borderId="0" xfId="2" applyFont="1" applyBorder="1" applyProtection="1"/>
    <xf numFmtId="0" fontId="11" fillId="0" borderId="0" xfId="2" applyFont="1" applyProtection="1"/>
    <xf numFmtId="0" fontId="9" fillId="0" borderId="16" xfId="2" applyFont="1" applyFill="1" applyBorder="1" applyAlignment="1">
      <alignment horizontal="left" vertical="top" wrapText="1"/>
    </xf>
    <xf numFmtId="164" fontId="9" fillId="0" borderId="16" xfId="1" applyFont="1" applyFill="1" applyBorder="1" applyAlignment="1">
      <alignment vertical="top" wrapText="1"/>
    </xf>
    <xf numFmtId="167" fontId="9" fillId="0" borderId="16" xfId="1" applyNumberFormat="1" applyFont="1" applyFill="1" applyBorder="1" applyAlignment="1" applyProtection="1">
      <alignment vertical="center" wrapText="1"/>
    </xf>
    <xf numFmtId="164" fontId="8" fillId="0" borderId="16" xfId="1" applyFont="1" applyFill="1" applyBorder="1" applyAlignment="1">
      <alignment vertical="top" wrapText="1"/>
    </xf>
    <xf numFmtId="167" fontId="8" fillId="0" borderId="16" xfId="1" applyNumberFormat="1" applyFont="1" applyFill="1" applyBorder="1" applyAlignment="1">
      <alignment vertical="top" wrapText="1"/>
    </xf>
    <xf numFmtId="164" fontId="8" fillId="0" borderId="17" xfId="1" applyFont="1" applyFill="1" applyBorder="1" applyAlignment="1">
      <alignment vertical="top" wrapText="1"/>
    </xf>
    <xf numFmtId="0" fontId="12" fillId="0" borderId="0" xfId="2" applyFont="1" applyBorder="1" applyAlignment="1"/>
    <xf numFmtId="0" fontId="12" fillId="0" borderId="0" xfId="2" applyFont="1" applyAlignment="1"/>
    <xf numFmtId="0" fontId="12" fillId="0" borderId="0" xfId="2" applyFont="1"/>
    <xf numFmtId="0" fontId="8" fillId="0" borderId="19" xfId="2" applyFont="1" applyBorder="1" applyAlignment="1">
      <alignment vertical="top" wrapText="1"/>
    </xf>
    <xf numFmtId="0" fontId="8" fillId="0" borderId="19" xfId="2" applyFont="1" applyBorder="1" applyAlignment="1">
      <alignment horizontal="center" vertical="top" wrapText="1"/>
    </xf>
    <xf numFmtId="164" fontId="8" fillId="0" borderId="19" xfId="1" applyFont="1" applyBorder="1" applyAlignment="1">
      <alignment vertical="top" wrapText="1"/>
    </xf>
    <xf numFmtId="164" fontId="8" fillId="0" borderId="19" xfId="1" applyFont="1" applyFill="1" applyBorder="1" applyAlignment="1">
      <alignment vertical="top" wrapText="1"/>
    </xf>
    <xf numFmtId="167" fontId="8" fillId="0" borderId="19" xfId="1" applyNumberFormat="1" applyFont="1" applyFill="1" applyBorder="1" applyAlignment="1">
      <alignment vertical="top" wrapText="1"/>
    </xf>
    <xf numFmtId="164" fontId="8" fillId="0" borderId="20" xfId="1" applyFont="1" applyFill="1" applyBorder="1" applyAlignment="1">
      <alignment vertical="top" wrapText="1"/>
    </xf>
    <xf numFmtId="168" fontId="8" fillId="0" borderId="19" xfId="1" applyNumberFormat="1" applyFont="1" applyBorder="1" applyAlignment="1">
      <alignment vertical="top" wrapText="1"/>
    </xf>
    <xf numFmtId="169" fontId="8" fillId="0" borderId="19" xfId="1" applyNumberFormat="1" applyFont="1" applyBorder="1" applyAlignment="1">
      <alignment vertical="top" wrapText="1"/>
    </xf>
    <xf numFmtId="164" fontId="8" fillId="0" borderId="22" xfId="1" applyFont="1" applyFill="1" applyBorder="1" applyAlignment="1">
      <alignment vertical="top" wrapText="1"/>
    </xf>
    <xf numFmtId="167" fontId="8" fillId="0" borderId="22" xfId="1" applyNumberFormat="1" applyFont="1" applyFill="1" applyBorder="1" applyAlignment="1">
      <alignment vertical="top" wrapText="1"/>
    </xf>
    <xf numFmtId="0" fontId="13" fillId="0" borderId="0" xfId="2" applyFont="1" applyBorder="1" applyAlignment="1"/>
    <xf numFmtId="0" fontId="13" fillId="0" borderId="0" xfId="2" applyFont="1" applyAlignment="1"/>
    <xf numFmtId="0" fontId="13" fillId="0" borderId="0" xfId="2" applyFont="1"/>
    <xf numFmtId="164" fontId="8" fillId="0" borderId="25" xfId="1" applyFont="1" applyFill="1" applyBorder="1" applyAlignment="1">
      <alignment vertical="top" wrapText="1"/>
    </xf>
    <xf numFmtId="0" fontId="14" fillId="0" borderId="0" xfId="2" applyFont="1" applyProtection="1"/>
    <xf numFmtId="0" fontId="12" fillId="0" borderId="0" xfId="2" applyFont="1" applyProtection="1"/>
    <xf numFmtId="0" fontId="8" fillId="0" borderId="19" xfId="2" applyFont="1" applyBorder="1" applyAlignment="1" applyProtection="1">
      <alignment horizontal="left" vertical="top" wrapText="1"/>
    </xf>
    <xf numFmtId="0" fontId="8" fillId="0" borderId="19" xfId="2" applyFont="1" applyBorder="1" applyAlignment="1" applyProtection="1">
      <alignment horizontal="center" vertical="top" wrapText="1"/>
    </xf>
    <xf numFmtId="164" fontId="8" fillId="0" borderId="19" xfId="1" applyFont="1" applyFill="1" applyBorder="1" applyAlignment="1" applyProtection="1">
      <alignment vertical="center" wrapText="1"/>
    </xf>
    <xf numFmtId="164" fontId="8" fillId="0" borderId="19" xfId="1" applyFont="1" applyFill="1" applyBorder="1" applyAlignment="1" applyProtection="1">
      <alignment vertical="top" wrapText="1"/>
    </xf>
    <xf numFmtId="167" fontId="8" fillId="0" borderId="19" xfId="1" applyNumberFormat="1" applyFont="1" applyFill="1" applyBorder="1" applyAlignment="1" applyProtection="1">
      <alignment vertical="top" wrapText="1"/>
    </xf>
    <xf numFmtId="0" fontId="8" fillId="0" borderId="19" xfId="2" applyFont="1" applyFill="1" applyBorder="1" applyAlignment="1" applyProtection="1">
      <alignment horizontal="center" vertical="top" wrapText="1"/>
    </xf>
    <xf numFmtId="0" fontId="12" fillId="0" borderId="0" xfId="2" applyFont="1" applyFill="1"/>
    <xf numFmtId="0" fontId="8" fillId="0" borderId="19" xfId="2" applyFont="1" applyFill="1" applyBorder="1" applyAlignment="1">
      <alignment horizontal="center" vertical="top" wrapText="1"/>
    </xf>
    <xf numFmtId="0" fontId="8" fillId="0" borderId="19" xfId="2" applyFont="1" applyFill="1" applyBorder="1" applyAlignment="1">
      <alignment horizontal="left" vertical="top" wrapText="1"/>
    </xf>
    <xf numFmtId="2" fontId="8" fillId="0" borderId="19" xfId="2" applyNumberFormat="1" applyFont="1" applyFill="1" applyBorder="1" applyAlignment="1">
      <alignment horizontal="center" vertical="top" wrapText="1"/>
    </xf>
    <xf numFmtId="164" fontId="8" fillId="0" borderId="19" xfId="1" applyFont="1" applyFill="1" applyBorder="1" applyAlignment="1">
      <alignment horizontal="center" vertical="top" wrapText="1"/>
    </xf>
    <xf numFmtId="167" fontId="8" fillId="0" borderId="19" xfId="2" applyNumberFormat="1" applyFont="1" applyFill="1" applyBorder="1" applyAlignment="1">
      <alignment horizontal="center" vertical="top" wrapText="1"/>
    </xf>
    <xf numFmtId="167" fontId="8" fillId="0" borderId="19" xfId="1" applyNumberFormat="1" applyFont="1" applyFill="1" applyBorder="1" applyAlignment="1">
      <alignment horizontal="center" vertical="top" wrapText="1"/>
    </xf>
    <xf numFmtId="0" fontId="8" fillId="2" borderId="19" xfId="2" applyFont="1" applyFill="1" applyBorder="1" applyAlignment="1">
      <alignment vertical="top" wrapText="1"/>
    </xf>
    <xf numFmtId="0" fontId="8" fillId="2" borderId="19" xfId="2" applyFont="1" applyFill="1" applyBorder="1" applyAlignment="1">
      <alignment horizontal="center" vertical="center" wrapText="1"/>
    </xf>
    <xf numFmtId="2" fontId="8" fillId="2" borderId="19" xfId="2" applyNumberFormat="1" applyFont="1" applyFill="1" applyBorder="1" applyAlignment="1">
      <alignment horizontal="center" vertical="center" wrapText="1"/>
    </xf>
    <xf numFmtId="0" fontId="8" fillId="0" borderId="19" xfId="2" applyFont="1" applyFill="1" applyBorder="1" applyAlignment="1">
      <alignment vertical="top" wrapText="1"/>
    </xf>
    <xf numFmtId="0" fontId="8" fillId="0" borderId="19" xfId="2" applyFont="1" applyFill="1" applyBorder="1" applyAlignment="1">
      <alignment horizontal="center" vertical="center" wrapText="1"/>
    </xf>
    <xf numFmtId="171" fontId="8" fillId="0" borderId="19" xfId="2" applyNumberFormat="1" applyFont="1" applyFill="1" applyBorder="1" applyAlignment="1">
      <alignment horizontal="center" vertical="center" wrapText="1"/>
    </xf>
    <xf numFmtId="167" fontId="8" fillId="0" borderId="19" xfId="1" applyNumberFormat="1" applyFont="1" applyFill="1" applyBorder="1" applyAlignment="1" applyProtection="1">
      <alignment vertical="center" wrapText="1"/>
    </xf>
    <xf numFmtId="172" fontId="8" fillId="0" borderId="19" xfId="1" applyNumberFormat="1" applyFont="1" applyFill="1" applyBorder="1" applyAlignment="1" applyProtection="1">
      <alignment vertical="top" wrapText="1"/>
    </xf>
    <xf numFmtId="164" fontId="17" fillId="0" borderId="19" xfId="1" applyFont="1" applyFill="1" applyBorder="1" applyAlignment="1">
      <alignment vertical="top" wrapText="1"/>
    </xf>
    <xf numFmtId="2" fontId="8" fillId="2" borderId="19" xfId="2" applyNumberFormat="1" applyFont="1" applyFill="1" applyBorder="1" applyAlignment="1">
      <alignment horizontal="center" vertical="top" wrapText="1"/>
    </xf>
    <xf numFmtId="2" fontId="8" fillId="0" borderId="19" xfId="2" applyNumberFormat="1" applyFont="1" applyFill="1" applyBorder="1" applyAlignment="1">
      <alignment horizontal="center" vertical="center" wrapText="1"/>
    </xf>
    <xf numFmtId="173" fontId="8" fillId="0" borderId="19" xfId="2" applyNumberFormat="1" applyFont="1" applyFill="1" applyBorder="1" applyAlignment="1">
      <alignment horizontal="center" vertical="center" wrapText="1"/>
    </xf>
    <xf numFmtId="164" fontId="8" fillId="0" borderId="19" xfId="1" applyFont="1" applyFill="1" applyBorder="1" applyAlignment="1">
      <alignment vertical="center" wrapText="1"/>
    </xf>
    <xf numFmtId="172" fontId="8" fillId="0" borderId="19" xfId="1" applyNumberFormat="1" applyFont="1" applyFill="1" applyBorder="1" applyAlignment="1" applyProtection="1">
      <alignment vertical="center" wrapText="1"/>
    </xf>
    <xf numFmtId="164" fontId="8" fillId="2" borderId="19" xfId="1" applyFont="1" applyFill="1" applyBorder="1" applyAlignment="1" applyProtection="1">
      <alignment vertical="top" wrapText="1"/>
    </xf>
    <xf numFmtId="0" fontId="13" fillId="0" borderId="0" xfId="2" applyFont="1" applyProtection="1"/>
    <xf numFmtId="173" fontId="8" fillId="2" borderId="19" xfId="2" applyNumberFormat="1" applyFont="1" applyFill="1" applyBorder="1" applyAlignment="1">
      <alignment horizontal="center" vertical="center" wrapText="1"/>
    </xf>
    <xf numFmtId="174" fontId="8" fillId="2" borderId="19" xfId="2" applyNumberFormat="1" applyFont="1" applyFill="1" applyBorder="1" applyAlignment="1">
      <alignment horizontal="center" vertical="center" wrapText="1"/>
    </xf>
    <xf numFmtId="172" fontId="8" fillId="0" borderId="19" xfId="1" applyNumberFormat="1" applyFont="1" applyFill="1" applyBorder="1" applyAlignment="1">
      <alignment horizontal="center" vertical="top" wrapText="1"/>
    </xf>
    <xf numFmtId="164" fontId="8" fillId="0" borderId="22" xfId="1" applyFont="1" applyFill="1" applyBorder="1" applyAlignment="1" applyProtection="1">
      <alignment vertical="top" wrapText="1"/>
    </xf>
    <xf numFmtId="0" fontId="8" fillId="2" borderId="19" xfId="2" applyFont="1" applyFill="1" applyBorder="1" applyAlignment="1">
      <alignment wrapText="1"/>
    </xf>
    <xf numFmtId="0" fontId="18" fillId="0" borderId="0" xfId="2" applyFont="1" applyProtection="1"/>
    <xf numFmtId="173" fontId="19" fillId="2" borderId="19" xfId="2" applyNumberFormat="1" applyFont="1" applyFill="1" applyBorder="1" applyAlignment="1">
      <alignment horizontal="center" vertical="center" wrapText="1"/>
    </xf>
    <xf numFmtId="164" fontId="8" fillId="0" borderId="22" xfId="1" applyFont="1" applyFill="1" applyBorder="1" applyAlignment="1" applyProtection="1">
      <alignment vertical="center" wrapText="1"/>
    </xf>
    <xf numFmtId="164" fontId="8" fillId="0" borderId="27" xfId="1" applyFont="1" applyFill="1" applyBorder="1" applyAlignment="1">
      <alignment vertical="top" wrapText="1"/>
    </xf>
    <xf numFmtId="164" fontId="8" fillId="0" borderId="14" xfId="1" applyFont="1" applyFill="1" applyBorder="1" applyAlignment="1">
      <alignment vertical="top" wrapText="1"/>
    </xf>
    <xf numFmtId="167" fontId="8" fillId="0" borderId="14" xfId="1" applyNumberFormat="1" applyFont="1" applyFill="1" applyBorder="1" applyAlignment="1">
      <alignment vertical="top" wrapText="1"/>
    </xf>
    <xf numFmtId="164" fontId="8" fillId="0" borderId="0" xfId="1" applyFont="1" applyAlignment="1" applyProtection="1"/>
    <xf numFmtId="167" fontId="8" fillId="0" borderId="0" xfId="1" applyNumberFormat="1" applyFont="1" applyAlignment="1" applyProtection="1"/>
    <xf numFmtId="0" fontId="8" fillId="0" borderId="19" xfId="0" applyFont="1" applyBorder="1" applyAlignment="1" applyProtection="1">
      <alignment horizontal="left" vertical="top" wrapText="1"/>
    </xf>
    <xf numFmtId="0" fontId="8" fillId="0" borderId="19" xfId="0" applyFont="1" applyBorder="1" applyAlignment="1" applyProtection="1">
      <alignment horizontal="center" vertical="top" wrapText="1"/>
    </xf>
    <xf numFmtId="0" fontId="8" fillId="0" borderId="19" xfId="0" applyFont="1" applyFill="1" applyBorder="1" applyAlignment="1" applyProtection="1">
      <alignment horizontal="center" vertical="top" wrapText="1"/>
    </xf>
    <xf numFmtId="0" fontId="8" fillId="0" borderId="19" xfId="7" applyFont="1" applyFill="1" applyBorder="1" applyAlignment="1" applyProtection="1">
      <alignment horizontal="left" vertical="top" wrapText="1"/>
    </xf>
    <xf numFmtId="0" fontId="8" fillId="0" borderId="21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 applyProtection="1">
      <alignment horizontal="center" vertical="top" wrapText="1"/>
    </xf>
    <xf numFmtId="0" fontId="8" fillId="0" borderId="22" xfId="0" applyFont="1" applyBorder="1" applyAlignment="1" applyProtection="1">
      <alignment horizontal="center" vertical="top" wrapText="1"/>
    </xf>
    <xf numFmtId="0" fontId="23" fillId="0" borderId="0" xfId="1" applyNumberFormat="1" applyFont="1" applyFill="1" applyBorder="1" applyAlignment="1" applyProtection="1">
      <alignment horizontal="center" vertical="center"/>
    </xf>
    <xf numFmtId="0" fontId="22" fillId="0" borderId="15" xfId="2" applyFont="1" applyFill="1" applyBorder="1" applyAlignment="1">
      <alignment horizontal="center" vertical="top" wrapText="1"/>
    </xf>
    <xf numFmtId="0" fontId="7" fillId="0" borderId="18" xfId="2" applyFont="1" applyFill="1" applyBorder="1" applyAlignment="1">
      <alignment horizontal="center" vertical="top" wrapText="1"/>
    </xf>
    <xf numFmtId="0" fontId="7" fillId="0" borderId="18" xfId="2" applyFont="1" applyFill="1" applyBorder="1" applyAlignment="1" applyProtection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0" xfId="3" applyFont="1" applyFill="1" applyAlignment="1" applyProtection="1">
      <alignment horizontal="center"/>
    </xf>
    <xf numFmtId="164" fontId="25" fillId="0" borderId="0" xfId="1" applyFont="1" applyFill="1" applyBorder="1" applyAlignment="1" applyProtection="1">
      <alignment horizontal="right" vertical="center"/>
    </xf>
    <xf numFmtId="0" fontId="7" fillId="0" borderId="16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9" xfId="2" quotePrefix="1" applyFont="1" applyFill="1" applyBorder="1" applyAlignment="1" applyProtection="1">
      <alignment vertical="top" wrapText="1"/>
    </xf>
    <xf numFmtId="0" fontId="7" fillId="0" borderId="19" xfId="2" applyFont="1" applyFill="1" applyBorder="1" applyAlignment="1">
      <alignment horizontal="center" vertical="top" wrapText="1"/>
    </xf>
    <xf numFmtId="0" fontId="27" fillId="0" borderId="19" xfId="2" applyNumberFormat="1" applyFont="1" applyFill="1" applyBorder="1" applyAlignment="1" applyProtection="1">
      <alignment vertical="top" wrapText="1"/>
    </xf>
    <xf numFmtId="0" fontId="7" fillId="0" borderId="19" xfId="2" quotePrefix="1" applyNumberFormat="1" applyFont="1" applyFill="1" applyBorder="1" applyAlignment="1" applyProtection="1">
      <alignment vertical="top" wrapText="1"/>
    </xf>
    <xf numFmtId="0" fontId="7" fillId="2" borderId="19" xfId="2" quotePrefix="1" applyFont="1" applyFill="1" applyBorder="1" applyAlignment="1">
      <alignment horizontal="center" vertical="top" wrapText="1"/>
    </xf>
    <xf numFmtId="0" fontId="7" fillId="0" borderId="19" xfId="2" quotePrefix="1" applyFont="1" applyFill="1" applyBorder="1" applyAlignment="1">
      <alignment horizontal="center" vertical="top" wrapText="1"/>
    </xf>
    <xf numFmtId="0" fontId="28" fillId="2" borderId="19" xfId="2" applyFont="1" applyFill="1" applyBorder="1" applyAlignment="1">
      <alignment horizontal="center" wrapText="1"/>
    </xf>
    <xf numFmtId="0" fontId="7" fillId="0" borderId="19" xfId="0" quotePrefix="1" applyFont="1" applyFill="1" applyBorder="1" applyAlignment="1" applyProtection="1">
      <alignment vertical="top" wrapText="1"/>
    </xf>
    <xf numFmtId="0" fontId="7" fillId="0" borderId="0" xfId="3" applyFont="1" applyAlignment="1" applyProtection="1">
      <alignment horizontal="center"/>
    </xf>
    <xf numFmtId="0" fontId="7" fillId="0" borderId="0" xfId="3" applyFont="1" applyBorder="1" applyAlignment="1" applyProtection="1">
      <alignment horizontal="center"/>
    </xf>
    <xf numFmtId="1" fontId="22" fillId="0" borderId="10" xfId="4" applyNumberFormat="1" applyFont="1" applyFill="1" applyBorder="1" applyAlignment="1" applyProtection="1">
      <alignment horizontal="center" vertical="center"/>
    </xf>
    <xf numFmtId="1" fontId="22" fillId="0" borderId="11" xfId="4" applyNumberFormat="1" applyFont="1" applyFill="1" applyBorder="1" applyAlignment="1" applyProtection="1">
      <alignment horizontal="center" vertical="center"/>
    </xf>
    <xf numFmtId="1" fontId="22" fillId="0" borderId="10" xfId="4" applyNumberFormat="1" applyFont="1" applyFill="1" applyBorder="1" applyAlignment="1" applyProtection="1">
      <alignment horizontal="center" vertical="center" wrapText="1"/>
    </xf>
    <xf numFmtId="1" fontId="22" fillId="0" borderId="11" xfId="5" applyNumberFormat="1" applyFont="1" applyFill="1" applyBorder="1" applyAlignment="1" applyProtection="1">
      <alignment horizontal="center" vertical="center"/>
    </xf>
    <xf numFmtId="1" fontId="22" fillId="0" borderId="11" xfId="1" applyNumberFormat="1" applyFont="1" applyFill="1" applyBorder="1" applyAlignment="1" applyProtection="1">
      <alignment horizontal="center" vertical="center"/>
    </xf>
    <xf numFmtId="1" fontId="22" fillId="0" borderId="10" xfId="1" applyNumberFormat="1" applyFont="1" applyFill="1" applyBorder="1" applyAlignment="1" applyProtection="1">
      <alignment horizontal="center" vertical="center"/>
    </xf>
    <xf numFmtId="164" fontId="8" fillId="4" borderId="2" xfId="1" applyFont="1" applyFill="1" applyBorder="1" applyAlignment="1" applyProtection="1">
      <alignment horizontal="center"/>
    </xf>
    <xf numFmtId="164" fontId="8" fillId="4" borderId="0" xfId="1" applyFont="1" applyFill="1" applyBorder="1" applyAlignment="1" applyProtection="1">
      <alignment horizontal="center"/>
    </xf>
    <xf numFmtId="167" fontId="8" fillId="4" borderId="0" xfId="1" applyNumberFormat="1" applyFont="1" applyFill="1" applyBorder="1" applyAlignment="1" applyProtection="1">
      <alignment horizontal="center"/>
    </xf>
    <xf numFmtId="164" fontId="8" fillId="4" borderId="9" xfId="1" applyFont="1" applyFill="1" applyBorder="1" applyAlignment="1" applyProtection="1">
      <alignment horizontal="center" vertical="center"/>
    </xf>
    <xf numFmtId="164" fontId="8" fillId="4" borderId="1" xfId="1" applyFont="1" applyFill="1" applyBorder="1" applyAlignment="1" applyProtection="1">
      <alignment horizontal="center"/>
    </xf>
    <xf numFmtId="167" fontId="8" fillId="4" borderId="1" xfId="1" applyNumberFormat="1" applyFont="1" applyFill="1" applyBorder="1" applyAlignment="1" applyProtection="1">
      <alignment horizontal="center"/>
    </xf>
    <xf numFmtId="0" fontId="7" fillId="3" borderId="13" xfId="7" applyFont="1" applyFill="1" applyBorder="1" applyAlignment="1" applyProtection="1">
      <alignment horizontal="center"/>
    </xf>
    <xf numFmtId="0" fontId="7" fillId="3" borderId="14" xfId="7" applyFont="1" applyFill="1" applyBorder="1" applyAlignment="1" applyProtection="1">
      <alignment horizontal="center"/>
    </xf>
    <xf numFmtId="0" fontId="10" fillId="3" borderId="27" xfId="2" applyFont="1" applyFill="1" applyBorder="1" applyAlignment="1" applyProtection="1">
      <alignment horizontal="center" vertical="center" wrapText="1"/>
    </xf>
    <xf numFmtId="0" fontId="8" fillId="3" borderId="30" xfId="2" applyFont="1" applyFill="1" applyBorder="1" applyAlignment="1" applyProtection="1">
      <alignment horizontal="center" vertical="top" wrapText="1"/>
    </xf>
    <xf numFmtId="0" fontId="8" fillId="3" borderId="14" xfId="2" applyFont="1" applyFill="1" applyBorder="1" applyAlignment="1" applyProtection="1">
      <alignment horizontal="center" vertical="center" wrapText="1"/>
    </xf>
    <xf numFmtId="164" fontId="8" fillId="3" borderId="14" xfId="1" applyFont="1" applyFill="1" applyBorder="1" applyAlignment="1" applyProtection="1">
      <alignment vertical="center" wrapText="1"/>
    </xf>
    <xf numFmtId="164" fontId="8" fillId="3" borderId="14" xfId="1" applyFont="1" applyFill="1" applyBorder="1" applyAlignment="1" applyProtection="1">
      <alignment vertical="top" wrapText="1"/>
    </xf>
    <xf numFmtId="167" fontId="8" fillId="3" borderId="14" xfId="1" applyNumberFormat="1" applyFont="1" applyFill="1" applyBorder="1" applyAlignment="1" applyProtection="1">
      <alignment vertical="top" wrapText="1"/>
    </xf>
    <xf numFmtId="164" fontId="8" fillId="3" borderId="8" xfId="1" applyFont="1" applyFill="1" applyBorder="1" applyAlignment="1" applyProtection="1">
      <alignment vertical="top" wrapText="1"/>
    </xf>
    <xf numFmtId="0" fontId="9" fillId="0" borderId="19" xfId="2" applyFont="1" applyFill="1" applyBorder="1" applyAlignment="1">
      <alignment horizontal="left" vertical="top" wrapText="1"/>
    </xf>
    <xf numFmtId="0" fontId="9" fillId="0" borderId="19" xfId="2" applyFont="1" applyFill="1" applyBorder="1" applyAlignment="1">
      <alignment horizontal="center" vertical="top" wrapText="1"/>
    </xf>
    <xf numFmtId="164" fontId="9" fillId="0" borderId="19" xfId="1" applyFont="1" applyFill="1" applyBorder="1" applyAlignment="1">
      <alignment vertical="top" wrapText="1"/>
    </xf>
    <xf numFmtId="167" fontId="9" fillId="0" borderId="19" xfId="1" applyNumberFormat="1" applyFont="1" applyFill="1" applyBorder="1" applyAlignment="1" applyProtection="1">
      <alignment vertical="center" wrapText="1"/>
    </xf>
    <xf numFmtId="170" fontId="8" fillId="0" borderId="19" xfId="1" applyNumberFormat="1" applyFont="1" applyBorder="1" applyAlignment="1">
      <alignment vertical="top" wrapText="1"/>
    </xf>
    <xf numFmtId="0" fontId="9" fillId="0" borderId="19" xfId="2" applyFont="1" applyFill="1" applyBorder="1" applyAlignment="1" applyProtection="1">
      <alignment horizontal="left" vertical="top" wrapText="1"/>
    </xf>
    <xf numFmtId="0" fontId="9" fillId="0" borderId="19" xfId="2" applyFont="1" applyFill="1" applyBorder="1" applyAlignment="1" applyProtection="1">
      <alignment horizontal="center" vertical="top" wrapText="1"/>
    </xf>
    <xf numFmtId="164" fontId="9" fillId="0" borderId="19" xfId="1" applyFont="1" applyFill="1" applyBorder="1" applyAlignment="1" applyProtection="1">
      <alignment vertical="center" wrapText="1"/>
    </xf>
    <xf numFmtId="0" fontId="8" fillId="0" borderId="19" xfId="2" applyFont="1" applyFill="1" applyBorder="1" applyAlignment="1" applyProtection="1">
      <alignment vertical="top" wrapText="1"/>
    </xf>
    <xf numFmtId="0" fontId="9" fillId="0" borderId="19" xfId="2" applyFont="1" applyFill="1" applyBorder="1" applyAlignment="1">
      <alignment horizontal="left" vertical="top"/>
    </xf>
    <xf numFmtId="164" fontId="9" fillId="0" borderId="19" xfId="1" applyFont="1" applyBorder="1" applyAlignment="1">
      <alignment vertical="top" wrapText="1"/>
    </xf>
    <xf numFmtId="0" fontId="27" fillId="0" borderId="19" xfId="2" applyNumberFormat="1" applyFont="1" applyFill="1" applyBorder="1" applyAlignment="1" applyProtection="1">
      <alignment vertical="center" wrapText="1"/>
    </xf>
    <xf numFmtId="0" fontId="27" fillId="3" borderId="19" xfId="2" applyNumberFormat="1" applyFont="1" applyFill="1" applyBorder="1" applyAlignment="1" applyProtection="1">
      <alignment vertical="center" wrapText="1"/>
    </xf>
    <xf numFmtId="0" fontId="15" fillId="3" borderId="19" xfId="2" applyFont="1" applyFill="1" applyBorder="1" applyAlignment="1" applyProtection="1">
      <alignment horizontal="center" vertical="center" wrapText="1"/>
    </xf>
    <xf numFmtId="0" fontId="8" fillId="3" borderId="19" xfId="2" applyFont="1" applyFill="1" applyBorder="1" applyAlignment="1" applyProtection="1">
      <alignment horizontal="center" vertical="top" wrapText="1"/>
    </xf>
    <xf numFmtId="164" fontId="8" fillId="3" borderId="19" xfId="1" applyFont="1" applyFill="1" applyBorder="1" applyAlignment="1" applyProtection="1">
      <alignment vertical="center" wrapText="1"/>
    </xf>
    <xf numFmtId="164" fontId="8" fillId="3" borderId="19" xfId="1" applyFont="1" applyFill="1" applyBorder="1" applyAlignment="1" applyProtection="1">
      <alignment vertical="top" wrapText="1"/>
    </xf>
    <xf numFmtId="167" fontId="8" fillId="3" borderId="19" xfId="1" applyNumberFormat="1" applyFont="1" applyFill="1" applyBorder="1" applyAlignment="1" applyProtection="1">
      <alignment vertical="top" wrapText="1"/>
    </xf>
    <xf numFmtId="0" fontId="8" fillId="0" borderId="19" xfId="2" applyNumberFormat="1" applyFont="1" applyFill="1" applyBorder="1" applyAlignment="1">
      <alignment horizontal="center" vertical="top" wrapText="1"/>
    </xf>
    <xf numFmtId="14" fontId="7" fillId="0" borderId="19" xfId="2" quotePrefix="1" applyNumberFormat="1" applyFont="1" applyFill="1" applyBorder="1" applyAlignment="1" applyProtection="1">
      <alignment vertical="top" wrapText="1"/>
    </xf>
    <xf numFmtId="0" fontId="9" fillId="2" borderId="19" xfId="2" applyFont="1" applyFill="1" applyBorder="1" applyAlignment="1">
      <alignment vertical="top" wrapText="1"/>
    </xf>
    <xf numFmtId="0" fontId="9" fillId="2" borderId="19" xfId="2" applyFont="1" applyFill="1" applyBorder="1" applyAlignment="1">
      <alignment horizontal="center" vertical="center" wrapText="1"/>
    </xf>
    <xf numFmtId="2" fontId="9" fillId="2" borderId="19" xfId="2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top" wrapText="1"/>
    </xf>
    <xf numFmtId="0" fontId="9" fillId="2" borderId="19" xfId="2" applyFont="1" applyFill="1" applyBorder="1" applyAlignment="1">
      <alignment wrapText="1"/>
    </xf>
    <xf numFmtId="0" fontId="9" fillId="0" borderId="19" xfId="0" applyFont="1" applyFill="1" applyBorder="1" applyAlignment="1" applyProtection="1">
      <alignment horizontal="left" vertical="top" wrapText="1"/>
    </xf>
    <xf numFmtId="0" fontId="9" fillId="0" borderId="19" xfId="0" applyFont="1" applyFill="1" applyBorder="1" applyAlignment="1" applyProtection="1">
      <alignment horizontal="center" vertical="top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22" fillId="0" borderId="18" xfId="2" applyFont="1" applyFill="1" applyBorder="1" applyAlignment="1">
      <alignment horizontal="center" vertical="top" wrapText="1"/>
    </xf>
    <xf numFmtId="0" fontId="22" fillId="0" borderId="18" xfId="2" applyFont="1" applyFill="1" applyBorder="1" applyAlignment="1" applyProtection="1">
      <alignment horizontal="center" vertical="top" wrapText="1"/>
    </xf>
    <xf numFmtId="0" fontId="7" fillId="3" borderId="18" xfId="2" applyFont="1" applyFill="1" applyBorder="1" applyAlignment="1" applyProtection="1">
      <alignment horizontal="center" vertical="top" wrapText="1"/>
    </xf>
    <xf numFmtId="164" fontId="8" fillId="3" borderId="20" xfId="1" applyFont="1" applyFill="1" applyBorder="1" applyAlignment="1">
      <alignment vertical="top" wrapText="1"/>
    </xf>
    <xf numFmtId="0" fontId="22" fillId="0" borderId="18" xfId="0" applyFont="1" applyFill="1" applyBorder="1" applyAlignment="1">
      <alignment horizontal="center" vertical="top" wrapText="1"/>
    </xf>
    <xf numFmtId="0" fontId="24" fillId="3" borderId="23" xfId="2" applyFont="1" applyFill="1" applyBorder="1" applyAlignment="1">
      <alignment horizontal="center" vertical="top" wrapText="1"/>
    </xf>
    <xf numFmtId="0" fontId="29" fillId="3" borderId="24" xfId="2" applyFont="1" applyFill="1" applyBorder="1" applyAlignment="1">
      <alignment horizontal="center" wrapText="1"/>
    </xf>
    <xf numFmtId="0" fontId="5" fillId="3" borderId="24" xfId="2" applyFont="1" applyFill="1" applyBorder="1" applyAlignment="1">
      <alignment horizontal="center" vertical="center" wrapText="1"/>
    </xf>
    <xf numFmtId="0" fontId="20" fillId="3" borderId="24" xfId="2" applyFont="1" applyFill="1" applyBorder="1" applyAlignment="1">
      <alignment horizontal="center" vertical="center" wrapText="1"/>
    </xf>
    <xf numFmtId="2" fontId="20" fillId="3" borderId="24" xfId="2" applyNumberFormat="1" applyFont="1" applyFill="1" applyBorder="1" applyAlignment="1">
      <alignment horizontal="center" vertical="center" wrapText="1"/>
    </xf>
    <xf numFmtId="164" fontId="20" fillId="3" borderId="24" xfId="1" applyFont="1" applyFill="1" applyBorder="1" applyAlignment="1" applyProtection="1">
      <alignment vertical="top" wrapText="1"/>
    </xf>
    <xf numFmtId="167" fontId="20" fillId="3" borderId="24" xfId="1" applyNumberFormat="1" applyFont="1" applyFill="1" applyBorder="1" applyAlignment="1" applyProtection="1">
      <alignment vertical="top" wrapText="1"/>
    </xf>
    <xf numFmtId="164" fontId="5" fillId="3" borderId="28" xfId="1" applyFont="1" applyFill="1" applyBorder="1" applyAlignment="1" applyProtection="1">
      <alignment vertical="top" wrapText="1"/>
    </xf>
    <xf numFmtId="1" fontId="22" fillId="0" borderId="10" xfId="6" applyNumberFormat="1" applyFont="1" applyFill="1" applyBorder="1" applyAlignment="1" applyProtection="1">
      <alignment horizontal="center" vertical="center"/>
    </xf>
    <xf numFmtId="0" fontId="18" fillId="3" borderId="18" xfId="2" applyFont="1" applyFill="1" applyBorder="1" applyProtection="1"/>
    <xf numFmtId="0" fontId="21" fillId="3" borderId="19" xfId="0" applyFont="1" applyFill="1" applyBorder="1" applyAlignment="1" applyProtection="1">
      <alignment vertical="center" wrapText="1"/>
    </xf>
    <xf numFmtId="0" fontId="21" fillId="3" borderId="19" xfId="0" applyFont="1" applyFill="1" applyBorder="1" applyAlignment="1" applyProtection="1">
      <alignment horizontal="center" vertical="center" wrapText="1"/>
    </xf>
    <xf numFmtId="0" fontId="21" fillId="3" borderId="2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>
      <alignment horizontal="center" vertical="top" wrapText="1"/>
    </xf>
    <xf numFmtId="0" fontId="12" fillId="0" borderId="14" xfId="0" quotePrefix="1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</xf>
    <xf numFmtId="0" fontId="8" fillId="0" borderId="14" xfId="0" applyFont="1" applyFill="1" applyBorder="1" applyAlignment="1" applyProtection="1">
      <alignment horizontal="center" vertical="top" wrapText="1"/>
    </xf>
    <xf numFmtId="9" fontId="8" fillId="0" borderId="14" xfId="0" applyNumberFormat="1" applyFont="1" applyBorder="1" applyAlignment="1">
      <alignment horizontal="center" vertical="top" wrapText="1"/>
    </xf>
    <xf numFmtId="0" fontId="12" fillId="0" borderId="22" xfId="0" quotePrefix="1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9" fontId="8" fillId="0" borderId="22" xfId="0" applyNumberFormat="1" applyFont="1" applyBorder="1" applyAlignment="1">
      <alignment horizontal="center" vertical="top" wrapText="1"/>
    </xf>
    <xf numFmtId="0" fontId="9" fillId="3" borderId="12" xfId="0" applyFont="1" applyFill="1" applyBorder="1" applyAlignment="1" applyProtection="1">
      <alignment horizontal="center" vertical="center" wrapText="1"/>
    </xf>
    <xf numFmtId="164" fontId="9" fillId="3" borderId="12" xfId="1" applyFont="1" applyFill="1" applyBorder="1" applyAlignment="1" applyProtection="1">
      <alignment vertical="top" wrapText="1"/>
    </xf>
    <xf numFmtId="0" fontId="9" fillId="3" borderId="26" xfId="0" applyFont="1" applyFill="1" applyBorder="1" applyAlignment="1">
      <alignment horizontal="center" vertical="top" wrapText="1"/>
    </xf>
    <xf numFmtId="0" fontId="30" fillId="3" borderId="12" xfId="0" quotePrefix="1" applyFont="1" applyFill="1" applyBorder="1" applyAlignment="1">
      <alignment horizontal="center" vertical="top" wrapText="1"/>
    </xf>
    <xf numFmtId="0" fontId="9" fillId="3" borderId="12" xfId="0" applyFont="1" applyFill="1" applyBorder="1" applyAlignment="1" applyProtection="1">
      <alignment horizontal="center" vertical="top" wrapText="1"/>
    </xf>
    <xf numFmtId="0" fontId="9" fillId="3" borderId="12" xfId="0" applyFont="1" applyFill="1" applyBorder="1" applyAlignment="1">
      <alignment horizontal="center" vertical="top" wrapText="1"/>
    </xf>
    <xf numFmtId="164" fontId="9" fillId="3" borderId="12" xfId="1" applyFont="1" applyFill="1" applyBorder="1" applyAlignment="1" applyProtection="1">
      <alignment vertical="center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 applyProtection="1">
      <alignment horizontal="center" vertical="center" wrapText="1"/>
    </xf>
    <xf numFmtId="0" fontId="3" fillId="0" borderId="0" xfId="2" applyNumberFormat="1" applyFont="1" applyFill="1" applyBorder="1" applyAlignment="1" applyProtection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7" fillId="4" borderId="2" xfId="4" applyNumberFormat="1" applyFont="1" applyFill="1" applyBorder="1" applyAlignment="1" applyProtection="1">
      <alignment horizontal="center" vertical="center"/>
    </xf>
    <xf numFmtId="0" fontId="7" fillId="4" borderId="5" xfId="4" applyNumberFormat="1" applyFont="1" applyFill="1" applyBorder="1" applyAlignment="1" applyProtection="1">
      <alignment horizontal="center" vertical="center"/>
    </xf>
    <xf numFmtId="0" fontId="7" fillId="4" borderId="9" xfId="4" applyNumberFormat="1" applyFont="1" applyFill="1" applyBorder="1" applyAlignment="1" applyProtection="1">
      <alignment horizontal="center" vertical="center"/>
    </xf>
    <xf numFmtId="0" fontId="26" fillId="4" borderId="2" xfId="4" applyFont="1" applyFill="1" applyBorder="1" applyAlignment="1" applyProtection="1">
      <alignment horizontal="center" vertical="center" wrapText="1"/>
    </xf>
    <xf numFmtId="0" fontId="26" fillId="4" borderId="5" xfId="4" applyFont="1" applyFill="1" applyBorder="1" applyAlignment="1" applyProtection="1">
      <alignment horizontal="center" vertical="center" wrapText="1"/>
    </xf>
    <xf numFmtId="0" fontId="26" fillId="4" borderId="9" xfId="4" applyFont="1" applyFill="1" applyBorder="1" applyAlignment="1" applyProtection="1">
      <alignment horizontal="center" vertical="center" wrapText="1"/>
    </xf>
    <xf numFmtId="9" fontId="8" fillId="4" borderId="29" xfId="5" applyFont="1" applyFill="1" applyBorder="1" applyAlignment="1" applyProtection="1">
      <alignment horizontal="center" vertical="center"/>
    </xf>
    <xf numFmtId="9" fontId="8" fillId="4" borderId="0" xfId="5" applyFont="1" applyFill="1" applyBorder="1" applyAlignment="1" applyProtection="1">
      <alignment horizontal="center" vertical="center"/>
    </xf>
    <xf numFmtId="9" fontId="8" fillId="4" borderId="1" xfId="5" applyFont="1" applyFill="1" applyBorder="1" applyAlignment="1" applyProtection="1">
      <alignment horizontal="center" vertical="center"/>
    </xf>
    <xf numFmtId="166" fontId="8" fillId="4" borderId="3" xfId="6" applyNumberFormat="1" applyFont="1" applyFill="1" applyBorder="1" applyAlignment="1" applyProtection="1">
      <alignment horizontal="center"/>
    </xf>
    <xf numFmtId="166" fontId="8" fillId="4" borderId="4" xfId="6" applyNumberFormat="1" applyFont="1" applyFill="1" applyBorder="1" applyAlignment="1" applyProtection="1">
      <alignment horizontal="center"/>
    </xf>
    <xf numFmtId="164" fontId="8" fillId="4" borderId="3" xfId="1" applyFont="1" applyFill="1" applyBorder="1" applyAlignment="1" applyProtection="1">
      <alignment horizontal="center" vertical="center"/>
    </xf>
    <xf numFmtId="164" fontId="8" fillId="4" borderId="4" xfId="1" applyFont="1" applyFill="1" applyBorder="1" applyAlignment="1" applyProtection="1">
      <alignment horizontal="center" vertical="center"/>
    </xf>
    <xf numFmtId="164" fontId="8" fillId="4" borderId="6" xfId="1" applyFont="1" applyFill="1" applyBorder="1" applyAlignment="1" applyProtection="1">
      <alignment horizontal="center" vertical="center"/>
    </xf>
    <xf numFmtId="164" fontId="8" fillId="4" borderId="7" xfId="1" applyFont="1" applyFill="1" applyBorder="1" applyAlignment="1" applyProtection="1">
      <alignment horizontal="center" vertical="center"/>
    </xf>
    <xf numFmtId="164" fontId="8" fillId="4" borderId="3" xfId="1" applyFont="1" applyFill="1" applyBorder="1" applyAlignment="1" applyProtection="1">
      <alignment horizontal="center"/>
    </xf>
    <xf numFmtId="164" fontId="8" fillId="4" borderId="4" xfId="1" applyFont="1" applyFill="1" applyBorder="1" applyAlignment="1" applyProtection="1">
      <alignment horizontal="center"/>
    </xf>
    <xf numFmtId="164" fontId="9" fillId="4" borderId="2" xfId="1" applyFont="1" applyFill="1" applyBorder="1" applyAlignment="1" applyProtection="1">
      <alignment horizontal="center" vertical="center"/>
    </xf>
    <xf numFmtId="164" fontId="9" fillId="4" borderId="5" xfId="1" applyFont="1" applyFill="1" applyBorder="1" applyAlignment="1" applyProtection="1">
      <alignment horizontal="center" vertical="center"/>
    </xf>
    <xf numFmtId="164" fontId="9" fillId="4" borderId="9" xfId="1" applyFont="1" applyFill="1" applyBorder="1" applyAlignment="1" applyProtection="1">
      <alignment horizontal="center" vertical="center"/>
    </xf>
    <xf numFmtId="166" fontId="8" fillId="4" borderId="6" xfId="6" applyNumberFormat="1" applyFont="1" applyFill="1" applyBorder="1" applyAlignment="1" applyProtection="1">
      <alignment horizontal="center"/>
    </xf>
    <xf numFmtId="166" fontId="8" fillId="4" borderId="7" xfId="6" applyNumberFormat="1" applyFont="1" applyFill="1" applyBorder="1" applyAlignment="1" applyProtection="1">
      <alignment horizontal="center"/>
    </xf>
    <xf numFmtId="164" fontId="8" fillId="4" borderId="6" xfId="1" applyFont="1" applyFill="1" applyBorder="1" applyAlignment="1" applyProtection="1">
      <alignment horizontal="center"/>
    </xf>
    <xf numFmtId="164" fontId="8" fillId="4" borderId="7" xfId="1" applyFont="1" applyFill="1" applyBorder="1" applyAlignment="1" applyProtection="1">
      <alignment horizontal="center"/>
    </xf>
    <xf numFmtId="0" fontId="31" fillId="2" borderId="11" xfId="2" applyFont="1" applyFill="1" applyBorder="1" applyAlignment="1">
      <alignment horizontal="center" vertical="center"/>
    </xf>
    <xf numFmtId="166" fontId="8" fillId="4" borderId="2" xfId="6" applyNumberFormat="1" applyFont="1" applyFill="1" applyBorder="1" applyAlignment="1" applyProtection="1">
      <alignment horizontal="center" vertical="center"/>
    </xf>
    <xf numFmtId="166" fontId="8" fillId="4" borderId="9" xfId="6" applyNumberFormat="1" applyFont="1" applyFill="1" applyBorder="1" applyAlignment="1" applyProtection="1">
      <alignment horizontal="center" vertical="center"/>
    </xf>
    <xf numFmtId="0" fontId="8" fillId="4" borderId="2" xfId="4" applyFont="1" applyFill="1" applyBorder="1" applyAlignment="1" applyProtection="1">
      <alignment horizontal="center" vertical="center" wrapText="1"/>
    </xf>
    <xf numFmtId="0" fontId="8" fillId="4" borderId="5" xfId="4" applyFont="1" applyFill="1" applyBorder="1" applyAlignment="1" applyProtection="1">
      <alignment horizontal="center" vertical="center" wrapText="1"/>
    </xf>
    <xf numFmtId="0" fontId="8" fillId="4" borderId="9" xfId="4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164" fontId="8" fillId="4" borderId="2" xfId="1" applyFont="1" applyFill="1" applyBorder="1" applyAlignment="1" applyProtection="1">
      <alignment horizontal="center" vertical="center"/>
    </xf>
    <xf numFmtId="164" fontId="8" fillId="4" borderId="9" xfId="1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left" vertical="top" wrapText="1"/>
    </xf>
    <xf numFmtId="0" fontId="8" fillId="5" borderId="19" xfId="0" applyFont="1" applyFill="1" applyBorder="1" applyAlignment="1" applyProtection="1">
      <alignment horizontal="center" vertical="top" wrapText="1"/>
    </xf>
    <xf numFmtId="164" fontId="8" fillId="5" borderId="19" xfId="1" applyFont="1" applyFill="1" applyBorder="1" applyAlignment="1" applyProtection="1">
      <alignment vertical="center" wrapText="1"/>
    </xf>
    <xf numFmtId="167" fontId="8" fillId="5" borderId="19" xfId="1" applyNumberFormat="1" applyFont="1" applyFill="1" applyBorder="1" applyAlignment="1" applyProtection="1">
      <alignment vertical="center" wrapText="1"/>
    </xf>
  </cellXfs>
  <cellStyles count="10">
    <cellStyle name="Comma 2" xfId="1"/>
    <cellStyle name="Comma 3" xfId="6"/>
    <cellStyle name="Normal" xfId="0" builtinId="0"/>
    <cellStyle name="Normal 10" xfId="3"/>
    <cellStyle name="Normal 2" xfId="2"/>
    <cellStyle name="Normal 3" xfId="7"/>
    <cellStyle name="Normal 3 2" xfId="8"/>
    <cellStyle name="Normal_gare wyalsadfenigagarini 2_SMSH2008-IIkv ." xfId="4"/>
    <cellStyle name="Percent 2" xfId="9"/>
    <cellStyle name="Percent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A97"/>
  <sheetViews>
    <sheetView showZeros="0" tabSelected="1" zoomScale="115" zoomScaleNormal="115" zoomScaleSheetLayoutView="100" workbookViewId="0">
      <pane ySplit="8" topLeftCell="A81" activePane="bottomLeft" state="frozen"/>
      <selection pane="bottomLeft" activeCell="D83" sqref="D83"/>
    </sheetView>
  </sheetViews>
  <sheetFormatPr defaultColWidth="11.44140625" defaultRowHeight="15" x14ac:dyDescent="0.35"/>
  <cols>
    <col min="1" max="1" width="3.88671875" style="87" customWidth="1"/>
    <col min="2" max="2" width="9.88671875" style="99" customWidth="1"/>
    <col min="3" max="3" width="41.33203125" style="3" customWidth="1"/>
    <col min="4" max="4" width="7.44140625" style="3" customWidth="1"/>
    <col min="5" max="5" width="10.6640625" style="3" customWidth="1"/>
    <col min="6" max="6" width="12.33203125" style="73" customWidth="1"/>
    <col min="7" max="7" width="10.88671875" style="73" bestFit="1" customWidth="1"/>
    <col min="8" max="8" width="16.33203125" style="73" customWidth="1"/>
    <col min="9" max="9" width="8.88671875" style="73" customWidth="1"/>
    <col min="10" max="10" width="14.44140625" style="73" customWidth="1"/>
    <col min="11" max="11" width="7.88671875" style="74" customWidth="1"/>
    <col min="12" max="12" width="12.88671875" style="73" customWidth="1"/>
    <col min="13" max="13" width="19.6640625" style="73" bestFit="1" customWidth="1"/>
    <col min="14" max="14" width="7.109375" style="3" customWidth="1"/>
    <col min="15" max="256" width="11.44140625" style="3"/>
    <col min="257" max="257" width="3.88671875" style="3" customWidth="1"/>
    <col min="258" max="258" width="9.88671875" style="3" customWidth="1"/>
    <col min="259" max="259" width="41.33203125" style="3" customWidth="1"/>
    <col min="260" max="260" width="7.44140625" style="3" customWidth="1"/>
    <col min="261" max="261" width="10.6640625" style="3" customWidth="1"/>
    <col min="262" max="262" width="12.33203125" style="3" customWidth="1"/>
    <col min="263" max="263" width="10.88671875" style="3" bestFit="1" customWidth="1"/>
    <col min="264" max="264" width="16.33203125" style="3" customWidth="1"/>
    <col min="265" max="265" width="8.88671875" style="3" customWidth="1"/>
    <col min="266" max="266" width="14.44140625" style="3" customWidth="1"/>
    <col min="267" max="267" width="7.88671875" style="3" customWidth="1"/>
    <col min="268" max="268" width="12.88671875" style="3" customWidth="1"/>
    <col min="269" max="269" width="19.6640625" style="3" bestFit="1" customWidth="1"/>
    <col min="270" max="270" width="7.109375" style="3" customWidth="1"/>
    <col min="271" max="512" width="11.44140625" style="3"/>
    <col min="513" max="513" width="3.88671875" style="3" customWidth="1"/>
    <col min="514" max="514" width="9.88671875" style="3" customWidth="1"/>
    <col min="515" max="515" width="41.33203125" style="3" customWidth="1"/>
    <col min="516" max="516" width="7.44140625" style="3" customWidth="1"/>
    <col min="517" max="517" width="10.6640625" style="3" customWidth="1"/>
    <col min="518" max="518" width="12.33203125" style="3" customWidth="1"/>
    <col min="519" max="519" width="10.88671875" style="3" bestFit="1" customWidth="1"/>
    <col min="520" max="520" width="16.33203125" style="3" customWidth="1"/>
    <col min="521" max="521" width="8.88671875" style="3" customWidth="1"/>
    <col min="522" max="522" width="14.44140625" style="3" customWidth="1"/>
    <col min="523" max="523" width="7.88671875" style="3" customWidth="1"/>
    <col min="524" max="524" width="12.88671875" style="3" customWidth="1"/>
    <col min="525" max="525" width="19.6640625" style="3" bestFit="1" customWidth="1"/>
    <col min="526" max="526" width="7.109375" style="3" customWidth="1"/>
    <col min="527" max="768" width="11.44140625" style="3"/>
    <col min="769" max="769" width="3.88671875" style="3" customWidth="1"/>
    <col min="770" max="770" width="9.88671875" style="3" customWidth="1"/>
    <col min="771" max="771" width="41.33203125" style="3" customWidth="1"/>
    <col min="772" max="772" width="7.44140625" style="3" customWidth="1"/>
    <col min="773" max="773" width="10.6640625" style="3" customWidth="1"/>
    <col min="774" max="774" width="12.33203125" style="3" customWidth="1"/>
    <col min="775" max="775" width="10.88671875" style="3" bestFit="1" customWidth="1"/>
    <col min="776" max="776" width="16.33203125" style="3" customWidth="1"/>
    <col min="777" max="777" width="8.88671875" style="3" customWidth="1"/>
    <col min="778" max="778" width="14.44140625" style="3" customWidth="1"/>
    <col min="779" max="779" width="7.88671875" style="3" customWidth="1"/>
    <col min="780" max="780" width="12.88671875" style="3" customWidth="1"/>
    <col min="781" max="781" width="19.6640625" style="3" bestFit="1" customWidth="1"/>
    <col min="782" max="782" width="7.109375" style="3" customWidth="1"/>
    <col min="783" max="1024" width="11.44140625" style="3"/>
    <col min="1025" max="1025" width="3.88671875" style="3" customWidth="1"/>
    <col min="1026" max="1026" width="9.88671875" style="3" customWidth="1"/>
    <col min="1027" max="1027" width="41.33203125" style="3" customWidth="1"/>
    <col min="1028" max="1028" width="7.44140625" style="3" customWidth="1"/>
    <col min="1029" max="1029" width="10.6640625" style="3" customWidth="1"/>
    <col min="1030" max="1030" width="12.33203125" style="3" customWidth="1"/>
    <col min="1031" max="1031" width="10.88671875" style="3" bestFit="1" customWidth="1"/>
    <col min="1032" max="1032" width="16.33203125" style="3" customWidth="1"/>
    <col min="1033" max="1033" width="8.88671875" style="3" customWidth="1"/>
    <col min="1034" max="1034" width="14.44140625" style="3" customWidth="1"/>
    <col min="1035" max="1035" width="7.88671875" style="3" customWidth="1"/>
    <col min="1036" max="1036" width="12.88671875" style="3" customWidth="1"/>
    <col min="1037" max="1037" width="19.6640625" style="3" bestFit="1" customWidth="1"/>
    <col min="1038" max="1038" width="7.109375" style="3" customWidth="1"/>
    <col min="1039" max="1280" width="11.44140625" style="3"/>
    <col min="1281" max="1281" width="3.88671875" style="3" customWidth="1"/>
    <col min="1282" max="1282" width="9.88671875" style="3" customWidth="1"/>
    <col min="1283" max="1283" width="41.33203125" style="3" customWidth="1"/>
    <col min="1284" max="1284" width="7.44140625" style="3" customWidth="1"/>
    <col min="1285" max="1285" width="10.6640625" style="3" customWidth="1"/>
    <col min="1286" max="1286" width="12.33203125" style="3" customWidth="1"/>
    <col min="1287" max="1287" width="10.88671875" style="3" bestFit="1" customWidth="1"/>
    <col min="1288" max="1288" width="16.33203125" style="3" customWidth="1"/>
    <col min="1289" max="1289" width="8.88671875" style="3" customWidth="1"/>
    <col min="1290" max="1290" width="14.44140625" style="3" customWidth="1"/>
    <col min="1291" max="1291" width="7.88671875" style="3" customWidth="1"/>
    <col min="1292" max="1292" width="12.88671875" style="3" customWidth="1"/>
    <col min="1293" max="1293" width="19.6640625" style="3" bestFit="1" customWidth="1"/>
    <col min="1294" max="1294" width="7.109375" style="3" customWidth="1"/>
    <col min="1295" max="1536" width="11.44140625" style="3"/>
    <col min="1537" max="1537" width="3.88671875" style="3" customWidth="1"/>
    <col min="1538" max="1538" width="9.88671875" style="3" customWidth="1"/>
    <col min="1539" max="1539" width="41.33203125" style="3" customWidth="1"/>
    <col min="1540" max="1540" width="7.44140625" style="3" customWidth="1"/>
    <col min="1541" max="1541" width="10.6640625" style="3" customWidth="1"/>
    <col min="1542" max="1542" width="12.33203125" style="3" customWidth="1"/>
    <col min="1543" max="1543" width="10.88671875" style="3" bestFit="1" customWidth="1"/>
    <col min="1544" max="1544" width="16.33203125" style="3" customWidth="1"/>
    <col min="1545" max="1545" width="8.88671875" style="3" customWidth="1"/>
    <col min="1546" max="1546" width="14.44140625" style="3" customWidth="1"/>
    <col min="1547" max="1547" width="7.88671875" style="3" customWidth="1"/>
    <col min="1548" max="1548" width="12.88671875" style="3" customWidth="1"/>
    <col min="1549" max="1549" width="19.6640625" style="3" bestFit="1" customWidth="1"/>
    <col min="1550" max="1550" width="7.109375" style="3" customWidth="1"/>
    <col min="1551" max="1792" width="11.44140625" style="3"/>
    <col min="1793" max="1793" width="3.88671875" style="3" customWidth="1"/>
    <col min="1794" max="1794" width="9.88671875" style="3" customWidth="1"/>
    <col min="1795" max="1795" width="41.33203125" style="3" customWidth="1"/>
    <col min="1796" max="1796" width="7.44140625" style="3" customWidth="1"/>
    <col min="1797" max="1797" width="10.6640625" style="3" customWidth="1"/>
    <col min="1798" max="1798" width="12.33203125" style="3" customWidth="1"/>
    <col min="1799" max="1799" width="10.88671875" style="3" bestFit="1" customWidth="1"/>
    <col min="1800" max="1800" width="16.33203125" style="3" customWidth="1"/>
    <col min="1801" max="1801" width="8.88671875" style="3" customWidth="1"/>
    <col min="1802" max="1802" width="14.44140625" style="3" customWidth="1"/>
    <col min="1803" max="1803" width="7.88671875" style="3" customWidth="1"/>
    <col min="1804" max="1804" width="12.88671875" style="3" customWidth="1"/>
    <col min="1805" max="1805" width="19.6640625" style="3" bestFit="1" customWidth="1"/>
    <col min="1806" max="1806" width="7.109375" style="3" customWidth="1"/>
    <col min="1807" max="2048" width="11.44140625" style="3"/>
    <col min="2049" max="2049" width="3.88671875" style="3" customWidth="1"/>
    <col min="2050" max="2050" width="9.88671875" style="3" customWidth="1"/>
    <col min="2051" max="2051" width="41.33203125" style="3" customWidth="1"/>
    <col min="2052" max="2052" width="7.44140625" style="3" customWidth="1"/>
    <col min="2053" max="2053" width="10.6640625" style="3" customWidth="1"/>
    <col min="2054" max="2054" width="12.33203125" style="3" customWidth="1"/>
    <col min="2055" max="2055" width="10.88671875" style="3" bestFit="1" customWidth="1"/>
    <col min="2056" max="2056" width="16.33203125" style="3" customWidth="1"/>
    <col min="2057" max="2057" width="8.88671875" style="3" customWidth="1"/>
    <col min="2058" max="2058" width="14.44140625" style="3" customWidth="1"/>
    <col min="2059" max="2059" width="7.88671875" style="3" customWidth="1"/>
    <col min="2060" max="2060" width="12.88671875" style="3" customWidth="1"/>
    <col min="2061" max="2061" width="19.6640625" style="3" bestFit="1" customWidth="1"/>
    <col min="2062" max="2062" width="7.109375" style="3" customWidth="1"/>
    <col min="2063" max="2304" width="11.44140625" style="3"/>
    <col min="2305" max="2305" width="3.88671875" style="3" customWidth="1"/>
    <col min="2306" max="2306" width="9.88671875" style="3" customWidth="1"/>
    <col min="2307" max="2307" width="41.33203125" style="3" customWidth="1"/>
    <col min="2308" max="2308" width="7.44140625" style="3" customWidth="1"/>
    <col min="2309" max="2309" width="10.6640625" style="3" customWidth="1"/>
    <col min="2310" max="2310" width="12.33203125" style="3" customWidth="1"/>
    <col min="2311" max="2311" width="10.88671875" style="3" bestFit="1" customWidth="1"/>
    <col min="2312" max="2312" width="16.33203125" style="3" customWidth="1"/>
    <col min="2313" max="2313" width="8.88671875" style="3" customWidth="1"/>
    <col min="2314" max="2314" width="14.44140625" style="3" customWidth="1"/>
    <col min="2315" max="2315" width="7.88671875" style="3" customWidth="1"/>
    <col min="2316" max="2316" width="12.88671875" style="3" customWidth="1"/>
    <col min="2317" max="2317" width="19.6640625" style="3" bestFit="1" customWidth="1"/>
    <col min="2318" max="2318" width="7.109375" style="3" customWidth="1"/>
    <col min="2319" max="2560" width="11.44140625" style="3"/>
    <col min="2561" max="2561" width="3.88671875" style="3" customWidth="1"/>
    <col min="2562" max="2562" width="9.88671875" style="3" customWidth="1"/>
    <col min="2563" max="2563" width="41.33203125" style="3" customWidth="1"/>
    <col min="2564" max="2564" width="7.44140625" style="3" customWidth="1"/>
    <col min="2565" max="2565" width="10.6640625" style="3" customWidth="1"/>
    <col min="2566" max="2566" width="12.33203125" style="3" customWidth="1"/>
    <col min="2567" max="2567" width="10.88671875" style="3" bestFit="1" customWidth="1"/>
    <col min="2568" max="2568" width="16.33203125" style="3" customWidth="1"/>
    <col min="2569" max="2569" width="8.88671875" style="3" customWidth="1"/>
    <col min="2570" max="2570" width="14.44140625" style="3" customWidth="1"/>
    <col min="2571" max="2571" width="7.88671875" style="3" customWidth="1"/>
    <col min="2572" max="2572" width="12.88671875" style="3" customWidth="1"/>
    <col min="2573" max="2573" width="19.6640625" style="3" bestFit="1" customWidth="1"/>
    <col min="2574" max="2574" width="7.109375" style="3" customWidth="1"/>
    <col min="2575" max="2816" width="11.44140625" style="3"/>
    <col min="2817" max="2817" width="3.88671875" style="3" customWidth="1"/>
    <col min="2818" max="2818" width="9.88671875" style="3" customWidth="1"/>
    <col min="2819" max="2819" width="41.33203125" style="3" customWidth="1"/>
    <col min="2820" max="2820" width="7.44140625" style="3" customWidth="1"/>
    <col min="2821" max="2821" width="10.6640625" style="3" customWidth="1"/>
    <col min="2822" max="2822" width="12.33203125" style="3" customWidth="1"/>
    <col min="2823" max="2823" width="10.88671875" style="3" bestFit="1" customWidth="1"/>
    <col min="2824" max="2824" width="16.33203125" style="3" customWidth="1"/>
    <col min="2825" max="2825" width="8.88671875" style="3" customWidth="1"/>
    <col min="2826" max="2826" width="14.44140625" style="3" customWidth="1"/>
    <col min="2827" max="2827" width="7.88671875" style="3" customWidth="1"/>
    <col min="2828" max="2828" width="12.88671875" style="3" customWidth="1"/>
    <col min="2829" max="2829" width="19.6640625" style="3" bestFit="1" customWidth="1"/>
    <col min="2830" max="2830" width="7.109375" style="3" customWidth="1"/>
    <col min="2831" max="3072" width="11.44140625" style="3"/>
    <col min="3073" max="3073" width="3.88671875" style="3" customWidth="1"/>
    <col min="3074" max="3074" width="9.88671875" style="3" customWidth="1"/>
    <col min="3075" max="3075" width="41.33203125" style="3" customWidth="1"/>
    <col min="3076" max="3076" width="7.44140625" style="3" customWidth="1"/>
    <col min="3077" max="3077" width="10.6640625" style="3" customWidth="1"/>
    <col min="3078" max="3078" width="12.33203125" style="3" customWidth="1"/>
    <col min="3079" max="3079" width="10.88671875" style="3" bestFit="1" customWidth="1"/>
    <col min="3080" max="3080" width="16.33203125" style="3" customWidth="1"/>
    <col min="3081" max="3081" width="8.88671875" style="3" customWidth="1"/>
    <col min="3082" max="3082" width="14.44140625" style="3" customWidth="1"/>
    <col min="3083" max="3083" width="7.88671875" style="3" customWidth="1"/>
    <col min="3084" max="3084" width="12.88671875" style="3" customWidth="1"/>
    <col min="3085" max="3085" width="19.6640625" style="3" bestFit="1" customWidth="1"/>
    <col min="3086" max="3086" width="7.109375" style="3" customWidth="1"/>
    <col min="3087" max="3328" width="11.44140625" style="3"/>
    <col min="3329" max="3329" width="3.88671875" style="3" customWidth="1"/>
    <col min="3330" max="3330" width="9.88671875" style="3" customWidth="1"/>
    <col min="3331" max="3331" width="41.33203125" style="3" customWidth="1"/>
    <col min="3332" max="3332" width="7.44140625" style="3" customWidth="1"/>
    <col min="3333" max="3333" width="10.6640625" style="3" customWidth="1"/>
    <col min="3334" max="3334" width="12.33203125" style="3" customWidth="1"/>
    <col min="3335" max="3335" width="10.88671875" style="3" bestFit="1" customWidth="1"/>
    <col min="3336" max="3336" width="16.33203125" style="3" customWidth="1"/>
    <col min="3337" max="3337" width="8.88671875" style="3" customWidth="1"/>
    <col min="3338" max="3338" width="14.44140625" style="3" customWidth="1"/>
    <col min="3339" max="3339" width="7.88671875" style="3" customWidth="1"/>
    <col min="3340" max="3340" width="12.88671875" style="3" customWidth="1"/>
    <col min="3341" max="3341" width="19.6640625" style="3" bestFit="1" customWidth="1"/>
    <col min="3342" max="3342" width="7.109375" style="3" customWidth="1"/>
    <col min="3343" max="3584" width="11.44140625" style="3"/>
    <col min="3585" max="3585" width="3.88671875" style="3" customWidth="1"/>
    <col min="3586" max="3586" width="9.88671875" style="3" customWidth="1"/>
    <col min="3587" max="3587" width="41.33203125" style="3" customWidth="1"/>
    <col min="3588" max="3588" width="7.44140625" style="3" customWidth="1"/>
    <col min="3589" max="3589" width="10.6640625" style="3" customWidth="1"/>
    <col min="3590" max="3590" width="12.33203125" style="3" customWidth="1"/>
    <col min="3591" max="3591" width="10.88671875" style="3" bestFit="1" customWidth="1"/>
    <col min="3592" max="3592" width="16.33203125" style="3" customWidth="1"/>
    <col min="3593" max="3593" width="8.88671875" style="3" customWidth="1"/>
    <col min="3594" max="3594" width="14.44140625" style="3" customWidth="1"/>
    <col min="3595" max="3595" width="7.88671875" style="3" customWidth="1"/>
    <col min="3596" max="3596" width="12.88671875" style="3" customWidth="1"/>
    <col min="3597" max="3597" width="19.6640625" style="3" bestFit="1" customWidth="1"/>
    <col min="3598" max="3598" width="7.109375" style="3" customWidth="1"/>
    <col min="3599" max="3840" width="11.44140625" style="3"/>
    <col min="3841" max="3841" width="3.88671875" style="3" customWidth="1"/>
    <col min="3842" max="3842" width="9.88671875" style="3" customWidth="1"/>
    <col min="3843" max="3843" width="41.33203125" style="3" customWidth="1"/>
    <col min="3844" max="3844" width="7.44140625" style="3" customWidth="1"/>
    <col min="3845" max="3845" width="10.6640625" style="3" customWidth="1"/>
    <col min="3846" max="3846" width="12.33203125" style="3" customWidth="1"/>
    <col min="3847" max="3847" width="10.88671875" style="3" bestFit="1" customWidth="1"/>
    <col min="3848" max="3848" width="16.33203125" style="3" customWidth="1"/>
    <col min="3849" max="3849" width="8.88671875" style="3" customWidth="1"/>
    <col min="3850" max="3850" width="14.44140625" style="3" customWidth="1"/>
    <col min="3851" max="3851" width="7.88671875" style="3" customWidth="1"/>
    <col min="3852" max="3852" width="12.88671875" style="3" customWidth="1"/>
    <col min="3853" max="3853" width="19.6640625" style="3" bestFit="1" customWidth="1"/>
    <col min="3854" max="3854" width="7.109375" style="3" customWidth="1"/>
    <col min="3855" max="4096" width="11.44140625" style="3"/>
    <col min="4097" max="4097" width="3.88671875" style="3" customWidth="1"/>
    <col min="4098" max="4098" width="9.88671875" style="3" customWidth="1"/>
    <col min="4099" max="4099" width="41.33203125" style="3" customWidth="1"/>
    <col min="4100" max="4100" width="7.44140625" style="3" customWidth="1"/>
    <col min="4101" max="4101" width="10.6640625" style="3" customWidth="1"/>
    <col min="4102" max="4102" width="12.33203125" style="3" customWidth="1"/>
    <col min="4103" max="4103" width="10.88671875" style="3" bestFit="1" customWidth="1"/>
    <col min="4104" max="4104" width="16.33203125" style="3" customWidth="1"/>
    <col min="4105" max="4105" width="8.88671875" style="3" customWidth="1"/>
    <col min="4106" max="4106" width="14.44140625" style="3" customWidth="1"/>
    <col min="4107" max="4107" width="7.88671875" style="3" customWidth="1"/>
    <col min="4108" max="4108" width="12.88671875" style="3" customWidth="1"/>
    <col min="4109" max="4109" width="19.6640625" style="3" bestFit="1" customWidth="1"/>
    <col min="4110" max="4110" width="7.109375" style="3" customWidth="1"/>
    <col min="4111" max="4352" width="11.44140625" style="3"/>
    <col min="4353" max="4353" width="3.88671875" style="3" customWidth="1"/>
    <col min="4354" max="4354" width="9.88671875" style="3" customWidth="1"/>
    <col min="4355" max="4355" width="41.33203125" style="3" customWidth="1"/>
    <col min="4356" max="4356" width="7.44140625" style="3" customWidth="1"/>
    <col min="4357" max="4357" width="10.6640625" style="3" customWidth="1"/>
    <col min="4358" max="4358" width="12.33203125" style="3" customWidth="1"/>
    <col min="4359" max="4359" width="10.88671875" style="3" bestFit="1" customWidth="1"/>
    <col min="4360" max="4360" width="16.33203125" style="3" customWidth="1"/>
    <col min="4361" max="4361" width="8.88671875" style="3" customWidth="1"/>
    <col min="4362" max="4362" width="14.44140625" style="3" customWidth="1"/>
    <col min="4363" max="4363" width="7.88671875" style="3" customWidth="1"/>
    <col min="4364" max="4364" width="12.88671875" style="3" customWidth="1"/>
    <col min="4365" max="4365" width="19.6640625" style="3" bestFit="1" customWidth="1"/>
    <col min="4366" max="4366" width="7.109375" style="3" customWidth="1"/>
    <col min="4367" max="4608" width="11.44140625" style="3"/>
    <col min="4609" max="4609" width="3.88671875" style="3" customWidth="1"/>
    <col min="4610" max="4610" width="9.88671875" style="3" customWidth="1"/>
    <col min="4611" max="4611" width="41.33203125" style="3" customWidth="1"/>
    <col min="4612" max="4612" width="7.44140625" style="3" customWidth="1"/>
    <col min="4613" max="4613" width="10.6640625" style="3" customWidth="1"/>
    <col min="4614" max="4614" width="12.33203125" style="3" customWidth="1"/>
    <col min="4615" max="4615" width="10.88671875" style="3" bestFit="1" customWidth="1"/>
    <col min="4616" max="4616" width="16.33203125" style="3" customWidth="1"/>
    <col min="4617" max="4617" width="8.88671875" style="3" customWidth="1"/>
    <col min="4618" max="4618" width="14.44140625" style="3" customWidth="1"/>
    <col min="4619" max="4619" width="7.88671875" style="3" customWidth="1"/>
    <col min="4620" max="4620" width="12.88671875" style="3" customWidth="1"/>
    <col min="4621" max="4621" width="19.6640625" style="3" bestFit="1" customWidth="1"/>
    <col min="4622" max="4622" width="7.109375" style="3" customWidth="1"/>
    <col min="4623" max="4864" width="11.44140625" style="3"/>
    <col min="4865" max="4865" width="3.88671875" style="3" customWidth="1"/>
    <col min="4866" max="4866" width="9.88671875" style="3" customWidth="1"/>
    <col min="4867" max="4867" width="41.33203125" style="3" customWidth="1"/>
    <col min="4868" max="4868" width="7.44140625" style="3" customWidth="1"/>
    <col min="4869" max="4869" width="10.6640625" style="3" customWidth="1"/>
    <col min="4870" max="4870" width="12.33203125" style="3" customWidth="1"/>
    <col min="4871" max="4871" width="10.88671875" style="3" bestFit="1" customWidth="1"/>
    <col min="4872" max="4872" width="16.33203125" style="3" customWidth="1"/>
    <col min="4873" max="4873" width="8.88671875" style="3" customWidth="1"/>
    <col min="4874" max="4874" width="14.44140625" style="3" customWidth="1"/>
    <col min="4875" max="4875" width="7.88671875" style="3" customWidth="1"/>
    <col min="4876" max="4876" width="12.88671875" style="3" customWidth="1"/>
    <col min="4877" max="4877" width="19.6640625" style="3" bestFit="1" customWidth="1"/>
    <col min="4878" max="4878" width="7.109375" style="3" customWidth="1"/>
    <col min="4879" max="5120" width="11.44140625" style="3"/>
    <col min="5121" max="5121" width="3.88671875" style="3" customWidth="1"/>
    <col min="5122" max="5122" width="9.88671875" style="3" customWidth="1"/>
    <col min="5123" max="5123" width="41.33203125" style="3" customWidth="1"/>
    <col min="5124" max="5124" width="7.44140625" style="3" customWidth="1"/>
    <col min="5125" max="5125" width="10.6640625" style="3" customWidth="1"/>
    <col min="5126" max="5126" width="12.33203125" style="3" customWidth="1"/>
    <col min="5127" max="5127" width="10.88671875" style="3" bestFit="1" customWidth="1"/>
    <col min="5128" max="5128" width="16.33203125" style="3" customWidth="1"/>
    <col min="5129" max="5129" width="8.88671875" style="3" customWidth="1"/>
    <col min="5130" max="5130" width="14.44140625" style="3" customWidth="1"/>
    <col min="5131" max="5131" width="7.88671875" style="3" customWidth="1"/>
    <col min="5132" max="5132" width="12.88671875" style="3" customWidth="1"/>
    <col min="5133" max="5133" width="19.6640625" style="3" bestFit="1" customWidth="1"/>
    <col min="5134" max="5134" width="7.109375" style="3" customWidth="1"/>
    <col min="5135" max="5376" width="11.44140625" style="3"/>
    <col min="5377" max="5377" width="3.88671875" style="3" customWidth="1"/>
    <col min="5378" max="5378" width="9.88671875" style="3" customWidth="1"/>
    <col min="5379" max="5379" width="41.33203125" style="3" customWidth="1"/>
    <col min="5380" max="5380" width="7.44140625" style="3" customWidth="1"/>
    <col min="5381" max="5381" width="10.6640625" style="3" customWidth="1"/>
    <col min="5382" max="5382" width="12.33203125" style="3" customWidth="1"/>
    <col min="5383" max="5383" width="10.88671875" style="3" bestFit="1" customWidth="1"/>
    <col min="5384" max="5384" width="16.33203125" style="3" customWidth="1"/>
    <col min="5385" max="5385" width="8.88671875" style="3" customWidth="1"/>
    <col min="5386" max="5386" width="14.44140625" style="3" customWidth="1"/>
    <col min="5387" max="5387" width="7.88671875" style="3" customWidth="1"/>
    <col min="5388" max="5388" width="12.88671875" style="3" customWidth="1"/>
    <col min="5389" max="5389" width="19.6640625" style="3" bestFit="1" customWidth="1"/>
    <col min="5390" max="5390" width="7.109375" style="3" customWidth="1"/>
    <col min="5391" max="5632" width="11.44140625" style="3"/>
    <col min="5633" max="5633" width="3.88671875" style="3" customWidth="1"/>
    <col min="5634" max="5634" width="9.88671875" style="3" customWidth="1"/>
    <col min="5635" max="5635" width="41.33203125" style="3" customWidth="1"/>
    <col min="5636" max="5636" width="7.44140625" style="3" customWidth="1"/>
    <col min="5637" max="5637" width="10.6640625" style="3" customWidth="1"/>
    <col min="5638" max="5638" width="12.33203125" style="3" customWidth="1"/>
    <col min="5639" max="5639" width="10.88671875" style="3" bestFit="1" customWidth="1"/>
    <col min="5640" max="5640" width="16.33203125" style="3" customWidth="1"/>
    <col min="5641" max="5641" width="8.88671875" style="3" customWidth="1"/>
    <col min="5642" max="5642" width="14.44140625" style="3" customWidth="1"/>
    <col min="5643" max="5643" width="7.88671875" style="3" customWidth="1"/>
    <col min="5644" max="5644" width="12.88671875" style="3" customWidth="1"/>
    <col min="5645" max="5645" width="19.6640625" style="3" bestFit="1" customWidth="1"/>
    <col min="5646" max="5646" width="7.109375" style="3" customWidth="1"/>
    <col min="5647" max="5888" width="11.44140625" style="3"/>
    <col min="5889" max="5889" width="3.88671875" style="3" customWidth="1"/>
    <col min="5890" max="5890" width="9.88671875" style="3" customWidth="1"/>
    <col min="5891" max="5891" width="41.33203125" style="3" customWidth="1"/>
    <col min="5892" max="5892" width="7.44140625" style="3" customWidth="1"/>
    <col min="5893" max="5893" width="10.6640625" style="3" customWidth="1"/>
    <col min="5894" max="5894" width="12.33203125" style="3" customWidth="1"/>
    <col min="5895" max="5895" width="10.88671875" style="3" bestFit="1" customWidth="1"/>
    <col min="5896" max="5896" width="16.33203125" style="3" customWidth="1"/>
    <col min="5897" max="5897" width="8.88671875" style="3" customWidth="1"/>
    <col min="5898" max="5898" width="14.44140625" style="3" customWidth="1"/>
    <col min="5899" max="5899" width="7.88671875" style="3" customWidth="1"/>
    <col min="5900" max="5900" width="12.88671875" style="3" customWidth="1"/>
    <col min="5901" max="5901" width="19.6640625" style="3" bestFit="1" customWidth="1"/>
    <col min="5902" max="5902" width="7.109375" style="3" customWidth="1"/>
    <col min="5903" max="6144" width="11.44140625" style="3"/>
    <col min="6145" max="6145" width="3.88671875" style="3" customWidth="1"/>
    <col min="6146" max="6146" width="9.88671875" style="3" customWidth="1"/>
    <col min="6147" max="6147" width="41.33203125" style="3" customWidth="1"/>
    <col min="6148" max="6148" width="7.44140625" style="3" customWidth="1"/>
    <col min="6149" max="6149" width="10.6640625" style="3" customWidth="1"/>
    <col min="6150" max="6150" width="12.33203125" style="3" customWidth="1"/>
    <col min="6151" max="6151" width="10.88671875" style="3" bestFit="1" customWidth="1"/>
    <col min="6152" max="6152" width="16.33203125" style="3" customWidth="1"/>
    <col min="6153" max="6153" width="8.88671875" style="3" customWidth="1"/>
    <col min="6154" max="6154" width="14.44140625" style="3" customWidth="1"/>
    <col min="6155" max="6155" width="7.88671875" style="3" customWidth="1"/>
    <col min="6156" max="6156" width="12.88671875" style="3" customWidth="1"/>
    <col min="6157" max="6157" width="19.6640625" style="3" bestFit="1" customWidth="1"/>
    <col min="6158" max="6158" width="7.109375" style="3" customWidth="1"/>
    <col min="6159" max="6400" width="11.44140625" style="3"/>
    <col min="6401" max="6401" width="3.88671875" style="3" customWidth="1"/>
    <col min="6402" max="6402" width="9.88671875" style="3" customWidth="1"/>
    <col min="6403" max="6403" width="41.33203125" style="3" customWidth="1"/>
    <col min="6404" max="6404" width="7.44140625" style="3" customWidth="1"/>
    <col min="6405" max="6405" width="10.6640625" style="3" customWidth="1"/>
    <col min="6406" max="6406" width="12.33203125" style="3" customWidth="1"/>
    <col min="6407" max="6407" width="10.88671875" style="3" bestFit="1" customWidth="1"/>
    <col min="6408" max="6408" width="16.33203125" style="3" customWidth="1"/>
    <col min="6409" max="6409" width="8.88671875" style="3" customWidth="1"/>
    <col min="6410" max="6410" width="14.44140625" style="3" customWidth="1"/>
    <col min="6411" max="6411" width="7.88671875" style="3" customWidth="1"/>
    <col min="6412" max="6412" width="12.88671875" style="3" customWidth="1"/>
    <col min="6413" max="6413" width="19.6640625" style="3" bestFit="1" customWidth="1"/>
    <col min="6414" max="6414" width="7.109375" style="3" customWidth="1"/>
    <col min="6415" max="6656" width="11.44140625" style="3"/>
    <col min="6657" max="6657" width="3.88671875" style="3" customWidth="1"/>
    <col min="6658" max="6658" width="9.88671875" style="3" customWidth="1"/>
    <col min="6659" max="6659" width="41.33203125" style="3" customWidth="1"/>
    <col min="6660" max="6660" width="7.44140625" style="3" customWidth="1"/>
    <col min="6661" max="6661" width="10.6640625" style="3" customWidth="1"/>
    <col min="6662" max="6662" width="12.33203125" style="3" customWidth="1"/>
    <col min="6663" max="6663" width="10.88671875" style="3" bestFit="1" customWidth="1"/>
    <col min="6664" max="6664" width="16.33203125" style="3" customWidth="1"/>
    <col min="6665" max="6665" width="8.88671875" style="3" customWidth="1"/>
    <col min="6666" max="6666" width="14.44140625" style="3" customWidth="1"/>
    <col min="6667" max="6667" width="7.88671875" style="3" customWidth="1"/>
    <col min="6668" max="6668" width="12.88671875" style="3" customWidth="1"/>
    <col min="6669" max="6669" width="19.6640625" style="3" bestFit="1" customWidth="1"/>
    <col min="6670" max="6670" width="7.109375" style="3" customWidth="1"/>
    <col min="6671" max="6912" width="11.44140625" style="3"/>
    <col min="6913" max="6913" width="3.88671875" style="3" customWidth="1"/>
    <col min="6914" max="6914" width="9.88671875" style="3" customWidth="1"/>
    <col min="6915" max="6915" width="41.33203125" style="3" customWidth="1"/>
    <col min="6916" max="6916" width="7.44140625" style="3" customWidth="1"/>
    <col min="6917" max="6917" width="10.6640625" style="3" customWidth="1"/>
    <col min="6918" max="6918" width="12.33203125" style="3" customWidth="1"/>
    <col min="6919" max="6919" width="10.88671875" style="3" bestFit="1" customWidth="1"/>
    <col min="6920" max="6920" width="16.33203125" style="3" customWidth="1"/>
    <col min="6921" max="6921" width="8.88671875" style="3" customWidth="1"/>
    <col min="6922" max="6922" width="14.44140625" style="3" customWidth="1"/>
    <col min="6923" max="6923" width="7.88671875" style="3" customWidth="1"/>
    <col min="6924" max="6924" width="12.88671875" style="3" customWidth="1"/>
    <col min="6925" max="6925" width="19.6640625" style="3" bestFit="1" customWidth="1"/>
    <col min="6926" max="6926" width="7.109375" style="3" customWidth="1"/>
    <col min="6927" max="7168" width="11.44140625" style="3"/>
    <col min="7169" max="7169" width="3.88671875" style="3" customWidth="1"/>
    <col min="7170" max="7170" width="9.88671875" style="3" customWidth="1"/>
    <col min="7171" max="7171" width="41.33203125" style="3" customWidth="1"/>
    <col min="7172" max="7172" width="7.44140625" style="3" customWidth="1"/>
    <col min="7173" max="7173" width="10.6640625" style="3" customWidth="1"/>
    <col min="7174" max="7174" width="12.33203125" style="3" customWidth="1"/>
    <col min="7175" max="7175" width="10.88671875" style="3" bestFit="1" customWidth="1"/>
    <col min="7176" max="7176" width="16.33203125" style="3" customWidth="1"/>
    <col min="7177" max="7177" width="8.88671875" style="3" customWidth="1"/>
    <col min="7178" max="7178" width="14.44140625" style="3" customWidth="1"/>
    <col min="7179" max="7179" width="7.88671875" style="3" customWidth="1"/>
    <col min="7180" max="7180" width="12.88671875" style="3" customWidth="1"/>
    <col min="7181" max="7181" width="19.6640625" style="3" bestFit="1" customWidth="1"/>
    <col min="7182" max="7182" width="7.109375" style="3" customWidth="1"/>
    <col min="7183" max="7424" width="11.44140625" style="3"/>
    <col min="7425" max="7425" width="3.88671875" style="3" customWidth="1"/>
    <col min="7426" max="7426" width="9.88671875" style="3" customWidth="1"/>
    <col min="7427" max="7427" width="41.33203125" style="3" customWidth="1"/>
    <col min="7428" max="7428" width="7.44140625" style="3" customWidth="1"/>
    <col min="7429" max="7429" width="10.6640625" style="3" customWidth="1"/>
    <col min="7430" max="7430" width="12.33203125" style="3" customWidth="1"/>
    <col min="7431" max="7431" width="10.88671875" style="3" bestFit="1" customWidth="1"/>
    <col min="7432" max="7432" width="16.33203125" style="3" customWidth="1"/>
    <col min="7433" max="7433" width="8.88671875" style="3" customWidth="1"/>
    <col min="7434" max="7434" width="14.44140625" style="3" customWidth="1"/>
    <col min="7435" max="7435" width="7.88671875" style="3" customWidth="1"/>
    <col min="7436" max="7436" width="12.88671875" style="3" customWidth="1"/>
    <col min="7437" max="7437" width="19.6640625" style="3" bestFit="1" customWidth="1"/>
    <col min="7438" max="7438" width="7.109375" style="3" customWidth="1"/>
    <col min="7439" max="7680" width="11.44140625" style="3"/>
    <col min="7681" max="7681" width="3.88671875" style="3" customWidth="1"/>
    <col min="7682" max="7682" width="9.88671875" style="3" customWidth="1"/>
    <col min="7683" max="7683" width="41.33203125" style="3" customWidth="1"/>
    <col min="7684" max="7684" width="7.44140625" style="3" customWidth="1"/>
    <col min="7685" max="7685" width="10.6640625" style="3" customWidth="1"/>
    <col min="7686" max="7686" width="12.33203125" style="3" customWidth="1"/>
    <col min="7687" max="7687" width="10.88671875" style="3" bestFit="1" customWidth="1"/>
    <col min="7688" max="7688" width="16.33203125" style="3" customWidth="1"/>
    <col min="7689" max="7689" width="8.88671875" style="3" customWidth="1"/>
    <col min="7690" max="7690" width="14.44140625" style="3" customWidth="1"/>
    <col min="7691" max="7691" width="7.88671875" style="3" customWidth="1"/>
    <col min="7692" max="7692" width="12.88671875" style="3" customWidth="1"/>
    <col min="7693" max="7693" width="19.6640625" style="3" bestFit="1" customWidth="1"/>
    <col min="7694" max="7694" width="7.109375" style="3" customWidth="1"/>
    <col min="7695" max="7936" width="11.44140625" style="3"/>
    <col min="7937" max="7937" width="3.88671875" style="3" customWidth="1"/>
    <col min="7938" max="7938" width="9.88671875" style="3" customWidth="1"/>
    <col min="7939" max="7939" width="41.33203125" style="3" customWidth="1"/>
    <col min="7940" max="7940" width="7.44140625" style="3" customWidth="1"/>
    <col min="7941" max="7941" width="10.6640625" style="3" customWidth="1"/>
    <col min="7942" max="7942" width="12.33203125" style="3" customWidth="1"/>
    <col min="7943" max="7943" width="10.88671875" style="3" bestFit="1" customWidth="1"/>
    <col min="7944" max="7944" width="16.33203125" style="3" customWidth="1"/>
    <col min="7945" max="7945" width="8.88671875" style="3" customWidth="1"/>
    <col min="7946" max="7946" width="14.44140625" style="3" customWidth="1"/>
    <col min="7947" max="7947" width="7.88671875" style="3" customWidth="1"/>
    <col min="7948" max="7948" width="12.88671875" style="3" customWidth="1"/>
    <col min="7949" max="7949" width="19.6640625" style="3" bestFit="1" customWidth="1"/>
    <col min="7950" max="7950" width="7.109375" style="3" customWidth="1"/>
    <col min="7951" max="8192" width="11.44140625" style="3"/>
    <col min="8193" max="8193" width="3.88671875" style="3" customWidth="1"/>
    <col min="8194" max="8194" width="9.88671875" style="3" customWidth="1"/>
    <col min="8195" max="8195" width="41.33203125" style="3" customWidth="1"/>
    <col min="8196" max="8196" width="7.44140625" style="3" customWidth="1"/>
    <col min="8197" max="8197" width="10.6640625" style="3" customWidth="1"/>
    <col min="8198" max="8198" width="12.33203125" style="3" customWidth="1"/>
    <col min="8199" max="8199" width="10.88671875" style="3" bestFit="1" customWidth="1"/>
    <col min="8200" max="8200" width="16.33203125" style="3" customWidth="1"/>
    <col min="8201" max="8201" width="8.88671875" style="3" customWidth="1"/>
    <col min="8202" max="8202" width="14.44140625" style="3" customWidth="1"/>
    <col min="8203" max="8203" width="7.88671875" style="3" customWidth="1"/>
    <col min="8204" max="8204" width="12.88671875" style="3" customWidth="1"/>
    <col min="8205" max="8205" width="19.6640625" style="3" bestFit="1" customWidth="1"/>
    <col min="8206" max="8206" width="7.109375" style="3" customWidth="1"/>
    <col min="8207" max="8448" width="11.44140625" style="3"/>
    <col min="8449" max="8449" width="3.88671875" style="3" customWidth="1"/>
    <col min="8450" max="8450" width="9.88671875" style="3" customWidth="1"/>
    <col min="8451" max="8451" width="41.33203125" style="3" customWidth="1"/>
    <col min="8452" max="8452" width="7.44140625" style="3" customWidth="1"/>
    <col min="8453" max="8453" width="10.6640625" style="3" customWidth="1"/>
    <col min="8454" max="8454" width="12.33203125" style="3" customWidth="1"/>
    <col min="8455" max="8455" width="10.88671875" style="3" bestFit="1" customWidth="1"/>
    <col min="8456" max="8456" width="16.33203125" style="3" customWidth="1"/>
    <col min="8457" max="8457" width="8.88671875" style="3" customWidth="1"/>
    <col min="8458" max="8458" width="14.44140625" style="3" customWidth="1"/>
    <col min="8459" max="8459" width="7.88671875" style="3" customWidth="1"/>
    <col min="8460" max="8460" width="12.88671875" style="3" customWidth="1"/>
    <col min="8461" max="8461" width="19.6640625" style="3" bestFit="1" customWidth="1"/>
    <col min="8462" max="8462" width="7.109375" style="3" customWidth="1"/>
    <col min="8463" max="8704" width="11.44140625" style="3"/>
    <col min="8705" max="8705" width="3.88671875" style="3" customWidth="1"/>
    <col min="8706" max="8706" width="9.88671875" style="3" customWidth="1"/>
    <col min="8707" max="8707" width="41.33203125" style="3" customWidth="1"/>
    <col min="8708" max="8708" width="7.44140625" style="3" customWidth="1"/>
    <col min="8709" max="8709" width="10.6640625" style="3" customWidth="1"/>
    <col min="8710" max="8710" width="12.33203125" style="3" customWidth="1"/>
    <col min="8711" max="8711" width="10.88671875" style="3" bestFit="1" customWidth="1"/>
    <col min="8712" max="8712" width="16.33203125" style="3" customWidth="1"/>
    <col min="8713" max="8713" width="8.88671875" style="3" customWidth="1"/>
    <col min="8714" max="8714" width="14.44140625" style="3" customWidth="1"/>
    <col min="8715" max="8715" width="7.88671875" style="3" customWidth="1"/>
    <col min="8716" max="8716" width="12.88671875" style="3" customWidth="1"/>
    <col min="8717" max="8717" width="19.6640625" style="3" bestFit="1" customWidth="1"/>
    <col min="8718" max="8718" width="7.109375" style="3" customWidth="1"/>
    <col min="8719" max="8960" width="11.44140625" style="3"/>
    <col min="8961" max="8961" width="3.88671875" style="3" customWidth="1"/>
    <col min="8962" max="8962" width="9.88671875" style="3" customWidth="1"/>
    <col min="8963" max="8963" width="41.33203125" style="3" customWidth="1"/>
    <col min="8964" max="8964" width="7.44140625" style="3" customWidth="1"/>
    <col min="8965" max="8965" width="10.6640625" style="3" customWidth="1"/>
    <col min="8966" max="8966" width="12.33203125" style="3" customWidth="1"/>
    <col min="8967" max="8967" width="10.88671875" style="3" bestFit="1" customWidth="1"/>
    <col min="8968" max="8968" width="16.33203125" style="3" customWidth="1"/>
    <col min="8969" max="8969" width="8.88671875" style="3" customWidth="1"/>
    <col min="8970" max="8970" width="14.44140625" style="3" customWidth="1"/>
    <col min="8971" max="8971" width="7.88671875" style="3" customWidth="1"/>
    <col min="8972" max="8972" width="12.88671875" style="3" customWidth="1"/>
    <col min="8973" max="8973" width="19.6640625" style="3" bestFit="1" customWidth="1"/>
    <col min="8974" max="8974" width="7.109375" style="3" customWidth="1"/>
    <col min="8975" max="9216" width="11.44140625" style="3"/>
    <col min="9217" max="9217" width="3.88671875" style="3" customWidth="1"/>
    <col min="9218" max="9218" width="9.88671875" style="3" customWidth="1"/>
    <col min="9219" max="9219" width="41.33203125" style="3" customWidth="1"/>
    <col min="9220" max="9220" width="7.44140625" style="3" customWidth="1"/>
    <col min="9221" max="9221" width="10.6640625" style="3" customWidth="1"/>
    <col min="9222" max="9222" width="12.33203125" style="3" customWidth="1"/>
    <col min="9223" max="9223" width="10.88671875" style="3" bestFit="1" customWidth="1"/>
    <col min="9224" max="9224" width="16.33203125" style="3" customWidth="1"/>
    <col min="9225" max="9225" width="8.88671875" style="3" customWidth="1"/>
    <col min="9226" max="9226" width="14.44140625" style="3" customWidth="1"/>
    <col min="9227" max="9227" width="7.88671875" style="3" customWidth="1"/>
    <col min="9228" max="9228" width="12.88671875" style="3" customWidth="1"/>
    <col min="9229" max="9229" width="19.6640625" style="3" bestFit="1" customWidth="1"/>
    <col min="9230" max="9230" width="7.109375" style="3" customWidth="1"/>
    <col min="9231" max="9472" width="11.44140625" style="3"/>
    <col min="9473" max="9473" width="3.88671875" style="3" customWidth="1"/>
    <col min="9474" max="9474" width="9.88671875" style="3" customWidth="1"/>
    <col min="9475" max="9475" width="41.33203125" style="3" customWidth="1"/>
    <col min="9476" max="9476" width="7.44140625" style="3" customWidth="1"/>
    <col min="9477" max="9477" width="10.6640625" style="3" customWidth="1"/>
    <col min="9478" max="9478" width="12.33203125" style="3" customWidth="1"/>
    <col min="9479" max="9479" width="10.88671875" style="3" bestFit="1" customWidth="1"/>
    <col min="9480" max="9480" width="16.33203125" style="3" customWidth="1"/>
    <col min="9481" max="9481" width="8.88671875" style="3" customWidth="1"/>
    <col min="9482" max="9482" width="14.44140625" style="3" customWidth="1"/>
    <col min="9483" max="9483" width="7.88671875" style="3" customWidth="1"/>
    <col min="9484" max="9484" width="12.88671875" style="3" customWidth="1"/>
    <col min="9485" max="9485" width="19.6640625" style="3" bestFit="1" customWidth="1"/>
    <col min="9486" max="9486" width="7.109375" style="3" customWidth="1"/>
    <col min="9487" max="9728" width="11.44140625" style="3"/>
    <col min="9729" max="9729" width="3.88671875" style="3" customWidth="1"/>
    <col min="9730" max="9730" width="9.88671875" style="3" customWidth="1"/>
    <col min="9731" max="9731" width="41.33203125" style="3" customWidth="1"/>
    <col min="9732" max="9732" width="7.44140625" style="3" customWidth="1"/>
    <col min="9733" max="9733" width="10.6640625" style="3" customWidth="1"/>
    <col min="9734" max="9734" width="12.33203125" style="3" customWidth="1"/>
    <col min="9735" max="9735" width="10.88671875" style="3" bestFit="1" customWidth="1"/>
    <col min="9736" max="9736" width="16.33203125" style="3" customWidth="1"/>
    <col min="9737" max="9737" width="8.88671875" style="3" customWidth="1"/>
    <col min="9738" max="9738" width="14.44140625" style="3" customWidth="1"/>
    <col min="9739" max="9739" width="7.88671875" style="3" customWidth="1"/>
    <col min="9740" max="9740" width="12.88671875" style="3" customWidth="1"/>
    <col min="9741" max="9741" width="19.6640625" style="3" bestFit="1" customWidth="1"/>
    <col min="9742" max="9742" width="7.109375" style="3" customWidth="1"/>
    <col min="9743" max="9984" width="11.44140625" style="3"/>
    <col min="9985" max="9985" width="3.88671875" style="3" customWidth="1"/>
    <col min="9986" max="9986" width="9.88671875" style="3" customWidth="1"/>
    <col min="9987" max="9987" width="41.33203125" style="3" customWidth="1"/>
    <col min="9988" max="9988" width="7.44140625" style="3" customWidth="1"/>
    <col min="9989" max="9989" width="10.6640625" style="3" customWidth="1"/>
    <col min="9990" max="9990" width="12.33203125" style="3" customWidth="1"/>
    <col min="9991" max="9991" width="10.88671875" style="3" bestFit="1" customWidth="1"/>
    <col min="9992" max="9992" width="16.33203125" style="3" customWidth="1"/>
    <col min="9993" max="9993" width="8.88671875" style="3" customWidth="1"/>
    <col min="9994" max="9994" width="14.44140625" style="3" customWidth="1"/>
    <col min="9995" max="9995" width="7.88671875" style="3" customWidth="1"/>
    <col min="9996" max="9996" width="12.88671875" style="3" customWidth="1"/>
    <col min="9997" max="9997" width="19.6640625" style="3" bestFit="1" customWidth="1"/>
    <col min="9998" max="9998" width="7.109375" style="3" customWidth="1"/>
    <col min="9999" max="10240" width="11.44140625" style="3"/>
    <col min="10241" max="10241" width="3.88671875" style="3" customWidth="1"/>
    <col min="10242" max="10242" width="9.88671875" style="3" customWidth="1"/>
    <col min="10243" max="10243" width="41.33203125" style="3" customWidth="1"/>
    <col min="10244" max="10244" width="7.44140625" style="3" customWidth="1"/>
    <col min="10245" max="10245" width="10.6640625" style="3" customWidth="1"/>
    <col min="10246" max="10246" width="12.33203125" style="3" customWidth="1"/>
    <col min="10247" max="10247" width="10.88671875" style="3" bestFit="1" customWidth="1"/>
    <col min="10248" max="10248" width="16.33203125" style="3" customWidth="1"/>
    <col min="10249" max="10249" width="8.88671875" style="3" customWidth="1"/>
    <col min="10250" max="10250" width="14.44140625" style="3" customWidth="1"/>
    <col min="10251" max="10251" width="7.88671875" style="3" customWidth="1"/>
    <col min="10252" max="10252" width="12.88671875" style="3" customWidth="1"/>
    <col min="10253" max="10253" width="19.6640625" style="3" bestFit="1" customWidth="1"/>
    <col min="10254" max="10254" width="7.109375" style="3" customWidth="1"/>
    <col min="10255" max="10496" width="11.44140625" style="3"/>
    <col min="10497" max="10497" width="3.88671875" style="3" customWidth="1"/>
    <col min="10498" max="10498" width="9.88671875" style="3" customWidth="1"/>
    <col min="10499" max="10499" width="41.33203125" style="3" customWidth="1"/>
    <col min="10500" max="10500" width="7.44140625" style="3" customWidth="1"/>
    <col min="10501" max="10501" width="10.6640625" style="3" customWidth="1"/>
    <col min="10502" max="10502" width="12.33203125" style="3" customWidth="1"/>
    <col min="10503" max="10503" width="10.88671875" style="3" bestFit="1" customWidth="1"/>
    <col min="10504" max="10504" width="16.33203125" style="3" customWidth="1"/>
    <col min="10505" max="10505" width="8.88671875" style="3" customWidth="1"/>
    <col min="10506" max="10506" width="14.44140625" style="3" customWidth="1"/>
    <col min="10507" max="10507" width="7.88671875" style="3" customWidth="1"/>
    <col min="10508" max="10508" width="12.88671875" style="3" customWidth="1"/>
    <col min="10509" max="10509" width="19.6640625" style="3" bestFit="1" customWidth="1"/>
    <col min="10510" max="10510" width="7.109375" style="3" customWidth="1"/>
    <col min="10511" max="10752" width="11.44140625" style="3"/>
    <col min="10753" max="10753" width="3.88671875" style="3" customWidth="1"/>
    <col min="10754" max="10754" width="9.88671875" style="3" customWidth="1"/>
    <col min="10755" max="10755" width="41.33203125" style="3" customWidth="1"/>
    <col min="10756" max="10756" width="7.44140625" style="3" customWidth="1"/>
    <col min="10757" max="10757" width="10.6640625" style="3" customWidth="1"/>
    <col min="10758" max="10758" width="12.33203125" style="3" customWidth="1"/>
    <col min="10759" max="10759" width="10.88671875" style="3" bestFit="1" customWidth="1"/>
    <col min="10760" max="10760" width="16.33203125" style="3" customWidth="1"/>
    <col min="10761" max="10761" width="8.88671875" style="3" customWidth="1"/>
    <col min="10762" max="10762" width="14.44140625" style="3" customWidth="1"/>
    <col min="10763" max="10763" width="7.88671875" style="3" customWidth="1"/>
    <col min="10764" max="10764" width="12.88671875" style="3" customWidth="1"/>
    <col min="10765" max="10765" width="19.6640625" style="3" bestFit="1" customWidth="1"/>
    <col min="10766" max="10766" width="7.109375" style="3" customWidth="1"/>
    <col min="10767" max="11008" width="11.44140625" style="3"/>
    <col min="11009" max="11009" width="3.88671875" style="3" customWidth="1"/>
    <col min="11010" max="11010" width="9.88671875" style="3" customWidth="1"/>
    <col min="11011" max="11011" width="41.33203125" style="3" customWidth="1"/>
    <col min="11012" max="11012" width="7.44140625" style="3" customWidth="1"/>
    <col min="11013" max="11013" width="10.6640625" style="3" customWidth="1"/>
    <col min="11014" max="11014" width="12.33203125" style="3" customWidth="1"/>
    <col min="11015" max="11015" width="10.88671875" style="3" bestFit="1" customWidth="1"/>
    <col min="11016" max="11016" width="16.33203125" style="3" customWidth="1"/>
    <col min="11017" max="11017" width="8.88671875" style="3" customWidth="1"/>
    <col min="11018" max="11018" width="14.44140625" style="3" customWidth="1"/>
    <col min="11019" max="11019" width="7.88671875" style="3" customWidth="1"/>
    <col min="11020" max="11020" width="12.88671875" style="3" customWidth="1"/>
    <col min="11021" max="11021" width="19.6640625" style="3" bestFit="1" customWidth="1"/>
    <col min="11022" max="11022" width="7.109375" style="3" customWidth="1"/>
    <col min="11023" max="11264" width="11.44140625" style="3"/>
    <col min="11265" max="11265" width="3.88671875" style="3" customWidth="1"/>
    <col min="11266" max="11266" width="9.88671875" style="3" customWidth="1"/>
    <col min="11267" max="11267" width="41.33203125" style="3" customWidth="1"/>
    <col min="11268" max="11268" width="7.44140625" style="3" customWidth="1"/>
    <col min="11269" max="11269" width="10.6640625" style="3" customWidth="1"/>
    <col min="11270" max="11270" width="12.33203125" style="3" customWidth="1"/>
    <col min="11271" max="11271" width="10.88671875" style="3" bestFit="1" customWidth="1"/>
    <col min="11272" max="11272" width="16.33203125" style="3" customWidth="1"/>
    <col min="11273" max="11273" width="8.88671875" style="3" customWidth="1"/>
    <col min="11274" max="11274" width="14.44140625" style="3" customWidth="1"/>
    <col min="11275" max="11275" width="7.88671875" style="3" customWidth="1"/>
    <col min="11276" max="11276" width="12.88671875" style="3" customWidth="1"/>
    <col min="11277" max="11277" width="19.6640625" style="3" bestFit="1" customWidth="1"/>
    <col min="11278" max="11278" width="7.109375" style="3" customWidth="1"/>
    <col min="11279" max="11520" width="11.44140625" style="3"/>
    <col min="11521" max="11521" width="3.88671875" style="3" customWidth="1"/>
    <col min="11522" max="11522" width="9.88671875" style="3" customWidth="1"/>
    <col min="11523" max="11523" width="41.33203125" style="3" customWidth="1"/>
    <col min="11524" max="11524" width="7.44140625" style="3" customWidth="1"/>
    <col min="11525" max="11525" width="10.6640625" style="3" customWidth="1"/>
    <col min="11526" max="11526" width="12.33203125" style="3" customWidth="1"/>
    <col min="11527" max="11527" width="10.88671875" style="3" bestFit="1" customWidth="1"/>
    <col min="11528" max="11528" width="16.33203125" style="3" customWidth="1"/>
    <col min="11529" max="11529" width="8.88671875" style="3" customWidth="1"/>
    <col min="11530" max="11530" width="14.44140625" style="3" customWidth="1"/>
    <col min="11531" max="11531" width="7.88671875" style="3" customWidth="1"/>
    <col min="11532" max="11532" width="12.88671875" style="3" customWidth="1"/>
    <col min="11533" max="11533" width="19.6640625" style="3" bestFit="1" customWidth="1"/>
    <col min="11534" max="11534" width="7.109375" style="3" customWidth="1"/>
    <col min="11535" max="11776" width="11.44140625" style="3"/>
    <col min="11777" max="11777" width="3.88671875" style="3" customWidth="1"/>
    <col min="11778" max="11778" width="9.88671875" style="3" customWidth="1"/>
    <col min="11779" max="11779" width="41.33203125" style="3" customWidth="1"/>
    <col min="11780" max="11780" width="7.44140625" style="3" customWidth="1"/>
    <col min="11781" max="11781" width="10.6640625" style="3" customWidth="1"/>
    <col min="11782" max="11782" width="12.33203125" style="3" customWidth="1"/>
    <col min="11783" max="11783" width="10.88671875" style="3" bestFit="1" customWidth="1"/>
    <col min="11784" max="11784" width="16.33203125" style="3" customWidth="1"/>
    <col min="11785" max="11785" width="8.88671875" style="3" customWidth="1"/>
    <col min="11786" max="11786" width="14.44140625" style="3" customWidth="1"/>
    <col min="11787" max="11787" width="7.88671875" style="3" customWidth="1"/>
    <col min="11788" max="11788" width="12.88671875" style="3" customWidth="1"/>
    <col min="11789" max="11789" width="19.6640625" style="3" bestFit="1" customWidth="1"/>
    <col min="11790" max="11790" width="7.109375" style="3" customWidth="1"/>
    <col min="11791" max="12032" width="11.44140625" style="3"/>
    <col min="12033" max="12033" width="3.88671875" style="3" customWidth="1"/>
    <col min="12034" max="12034" width="9.88671875" style="3" customWidth="1"/>
    <col min="12035" max="12035" width="41.33203125" style="3" customWidth="1"/>
    <col min="12036" max="12036" width="7.44140625" style="3" customWidth="1"/>
    <col min="12037" max="12037" width="10.6640625" style="3" customWidth="1"/>
    <col min="12038" max="12038" width="12.33203125" style="3" customWidth="1"/>
    <col min="12039" max="12039" width="10.88671875" style="3" bestFit="1" customWidth="1"/>
    <col min="12040" max="12040" width="16.33203125" style="3" customWidth="1"/>
    <col min="12041" max="12041" width="8.88671875" style="3" customWidth="1"/>
    <col min="12042" max="12042" width="14.44140625" style="3" customWidth="1"/>
    <col min="12043" max="12043" width="7.88671875" style="3" customWidth="1"/>
    <col min="12044" max="12044" width="12.88671875" style="3" customWidth="1"/>
    <col min="12045" max="12045" width="19.6640625" style="3" bestFit="1" customWidth="1"/>
    <col min="12046" max="12046" width="7.109375" style="3" customWidth="1"/>
    <col min="12047" max="12288" width="11.44140625" style="3"/>
    <col min="12289" max="12289" width="3.88671875" style="3" customWidth="1"/>
    <col min="12290" max="12290" width="9.88671875" style="3" customWidth="1"/>
    <col min="12291" max="12291" width="41.33203125" style="3" customWidth="1"/>
    <col min="12292" max="12292" width="7.44140625" style="3" customWidth="1"/>
    <col min="12293" max="12293" width="10.6640625" style="3" customWidth="1"/>
    <col min="12294" max="12294" width="12.33203125" style="3" customWidth="1"/>
    <col min="12295" max="12295" width="10.88671875" style="3" bestFit="1" customWidth="1"/>
    <col min="12296" max="12296" width="16.33203125" style="3" customWidth="1"/>
    <col min="12297" max="12297" width="8.88671875" style="3" customWidth="1"/>
    <col min="12298" max="12298" width="14.44140625" style="3" customWidth="1"/>
    <col min="12299" max="12299" width="7.88671875" style="3" customWidth="1"/>
    <col min="12300" max="12300" width="12.88671875" style="3" customWidth="1"/>
    <col min="12301" max="12301" width="19.6640625" style="3" bestFit="1" customWidth="1"/>
    <col min="12302" max="12302" width="7.109375" style="3" customWidth="1"/>
    <col min="12303" max="12544" width="11.44140625" style="3"/>
    <col min="12545" max="12545" width="3.88671875" style="3" customWidth="1"/>
    <col min="12546" max="12546" width="9.88671875" style="3" customWidth="1"/>
    <col min="12547" max="12547" width="41.33203125" style="3" customWidth="1"/>
    <col min="12548" max="12548" width="7.44140625" style="3" customWidth="1"/>
    <col min="12549" max="12549" width="10.6640625" style="3" customWidth="1"/>
    <col min="12550" max="12550" width="12.33203125" style="3" customWidth="1"/>
    <col min="12551" max="12551" width="10.88671875" style="3" bestFit="1" customWidth="1"/>
    <col min="12552" max="12552" width="16.33203125" style="3" customWidth="1"/>
    <col min="12553" max="12553" width="8.88671875" style="3" customWidth="1"/>
    <col min="12554" max="12554" width="14.44140625" style="3" customWidth="1"/>
    <col min="12555" max="12555" width="7.88671875" style="3" customWidth="1"/>
    <col min="12556" max="12556" width="12.88671875" style="3" customWidth="1"/>
    <col min="12557" max="12557" width="19.6640625" style="3" bestFit="1" customWidth="1"/>
    <col min="12558" max="12558" width="7.109375" style="3" customWidth="1"/>
    <col min="12559" max="12800" width="11.44140625" style="3"/>
    <col min="12801" max="12801" width="3.88671875" style="3" customWidth="1"/>
    <col min="12802" max="12802" width="9.88671875" style="3" customWidth="1"/>
    <col min="12803" max="12803" width="41.33203125" style="3" customWidth="1"/>
    <col min="12804" max="12804" width="7.44140625" style="3" customWidth="1"/>
    <col min="12805" max="12805" width="10.6640625" style="3" customWidth="1"/>
    <col min="12806" max="12806" width="12.33203125" style="3" customWidth="1"/>
    <col min="12807" max="12807" width="10.88671875" style="3" bestFit="1" customWidth="1"/>
    <col min="12808" max="12808" width="16.33203125" style="3" customWidth="1"/>
    <col min="12809" max="12809" width="8.88671875" style="3" customWidth="1"/>
    <col min="12810" max="12810" width="14.44140625" style="3" customWidth="1"/>
    <col min="12811" max="12811" width="7.88671875" style="3" customWidth="1"/>
    <col min="12812" max="12812" width="12.88671875" style="3" customWidth="1"/>
    <col min="12813" max="12813" width="19.6640625" style="3" bestFit="1" customWidth="1"/>
    <col min="12814" max="12814" width="7.109375" style="3" customWidth="1"/>
    <col min="12815" max="13056" width="11.44140625" style="3"/>
    <col min="13057" max="13057" width="3.88671875" style="3" customWidth="1"/>
    <col min="13058" max="13058" width="9.88671875" style="3" customWidth="1"/>
    <col min="13059" max="13059" width="41.33203125" style="3" customWidth="1"/>
    <col min="13060" max="13060" width="7.44140625" style="3" customWidth="1"/>
    <col min="13061" max="13061" width="10.6640625" style="3" customWidth="1"/>
    <col min="13062" max="13062" width="12.33203125" style="3" customWidth="1"/>
    <col min="13063" max="13063" width="10.88671875" style="3" bestFit="1" customWidth="1"/>
    <col min="13064" max="13064" width="16.33203125" style="3" customWidth="1"/>
    <col min="13065" max="13065" width="8.88671875" style="3" customWidth="1"/>
    <col min="13066" max="13066" width="14.44140625" style="3" customWidth="1"/>
    <col min="13067" max="13067" width="7.88671875" style="3" customWidth="1"/>
    <col min="13068" max="13068" width="12.88671875" style="3" customWidth="1"/>
    <col min="13069" max="13069" width="19.6640625" style="3" bestFit="1" customWidth="1"/>
    <col min="13070" max="13070" width="7.109375" style="3" customWidth="1"/>
    <col min="13071" max="13312" width="11.44140625" style="3"/>
    <col min="13313" max="13313" width="3.88671875" style="3" customWidth="1"/>
    <col min="13314" max="13314" width="9.88671875" style="3" customWidth="1"/>
    <col min="13315" max="13315" width="41.33203125" style="3" customWidth="1"/>
    <col min="13316" max="13316" width="7.44140625" style="3" customWidth="1"/>
    <col min="13317" max="13317" width="10.6640625" style="3" customWidth="1"/>
    <col min="13318" max="13318" width="12.33203125" style="3" customWidth="1"/>
    <col min="13319" max="13319" width="10.88671875" style="3" bestFit="1" customWidth="1"/>
    <col min="13320" max="13320" width="16.33203125" style="3" customWidth="1"/>
    <col min="13321" max="13321" width="8.88671875" style="3" customWidth="1"/>
    <col min="13322" max="13322" width="14.44140625" style="3" customWidth="1"/>
    <col min="13323" max="13323" width="7.88671875" style="3" customWidth="1"/>
    <col min="13324" max="13324" width="12.88671875" style="3" customWidth="1"/>
    <col min="13325" max="13325" width="19.6640625" style="3" bestFit="1" customWidth="1"/>
    <col min="13326" max="13326" width="7.109375" style="3" customWidth="1"/>
    <col min="13327" max="13568" width="11.44140625" style="3"/>
    <col min="13569" max="13569" width="3.88671875" style="3" customWidth="1"/>
    <col min="13570" max="13570" width="9.88671875" style="3" customWidth="1"/>
    <col min="13571" max="13571" width="41.33203125" style="3" customWidth="1"/>
    <col min="13572" max="13572" width="7.44140625" style="3" customWidth="1"/>
    <col min="13573" max="13573" width="10.6640625" style="3" customWidth="1"/>
    <col min="13574" max="13574" width="12.33203125" style="3" customWidth="1"/>
    <col min="13575" max="13575" width="10.88671875" style="3" bestFit="1" customWidth="1"/>
    <col min="13576" max="13576" width="16.33203125" style="3" customWidth="1"/>
    <col min="13577" max="13577" width="8.88671875" style="3" customWidth="1"/>
    <col min="13578" max="13578" width="14.44140625" style="3" customWidth="1"/>
    <col min="13579" max="13579" width="7.88671875" style="3" customWidth="1"/>
    <col min="13580" max="13580" width="12.88671875" style="3" customWidth="1"/>
    <col min="13581" max="13581" width="19.6640625" style="3" bestFit="1" customWidth="1"/>
    <col min="13582" max="13582" width="7.109375" style="3" customWidth="1"/>
    <col min="13583" max="13824" width="11.44140625" style="3"/>
    <col min="13825" max="13825" width="3.88671875" style="3" customWidth="1"/>
    <col min="13826" max="13826" width="9.88671875" style="3" customWidth="1"/>
    <col min="13827" max="13827" width="41.33203125" style="3" customWidth="1"/>
    <col min="13828" max="13828" width="7.44140625" style="3" customWidth="1"/>
    <col min="13829" max="13829" width="10.6640625" style="3" customWidth="1"/>
    <col min="13830" max="13830" width="12.33203125" style="3" customWidth="1"/>
    <col min="13831" max="13831" width="10.88671875" style="3" bestFit="1" customWidth="1"/>
    <col min="13832" max="13832" width="16.33203125" style="3" customWidth="1"/>
    <col min="13833" max="13833" width="8.88671875" style="3" customWidth="1"/>
    <col min="13834" max="13834" width="14.44140625" style="3" customWidth="1"/>
    <col min="13835" max="13835" width="7.88671875" style="3" customWidth="1"/>
    <col min="13836" max="13836" width="12.88671875" style="3" customWidth="1"/>
    <col min="13837" max="13837" width="19.6640625" style="3" bestFit="1" customWidth="1"/>
    <col min="13838" max="13838" width="7.109375" style="3" customWidth="1"/>
    <col min="13839" max="14080" width="11.44140625" style="3"/>
    <col min="14081" max="14081" width="3.88671875" style="3" customWidth="1"/>
    <col min="14082" max="14082" width="9.88671875" style="3" customWidth="1"/>
    <col min="14083" max="14083" width="41.33203125" style="3" customWidth="1"/>
    <col min="14084" max="14084" width="7.44140625" style="3" customWidth="1"/>
    <col min="14085" max="14085" width="10.6640625" style="3" customWidth="1"/>
    <col min="14086" max="14086" width="12.33203125" style="3" customWidth="1"/>
    <col min="14087" max="14087" width="10.88671875" style="3" bestFit="1" customWidth="1"/>
    <col min="14088" max="14088" width="16.33203125" style="3" customWidth="1"/>
    <col min="14089" max="14089" width="8.88671875" style="3" customWidth="1"/>
    <col min="14090" max="14090" width="14.44140625" style="3" customWidth="1"/>
    <col min="14091" max="14091" width="7.88671875" style="3" customWidth="1"/>
    <col min="14092" max="14092" width="12.88671875" style="3" customWidth="1"/>
    <col min="14093" max="14093" width="19.6640625" style="3" bestFit="1" customWidth="1"/>
    <col min="14094" max="14094" width="7.109375" style="3" customWidth="1"/>
    <col min="14095" max="14336" width="11.44140625" style="3"/>
    <col min="14337" max="14337" width="3.88671875" style="3" customWidth="1"/>
    <col min="14338" max="14338" width="9.88671875" style="3" customWidth="1"/>
    <col min="14339" max="14339" width="41.33203125" style="3" customWidth="1"/>
    <col min="14340" max="14340" width="7.44140625" style="3" customWidth="1"/>
    <col min="14341" max="14341" width="10.6640625" style="3" customWidth="1"/>
    <col min="14342" max="14342" width="12.33203125" style="3" customWidth="1"/>
    <col min="14343" max="14343" width="10.88671875" style="3" bestFit="1" customWidth="1"/>
    <col min="14344" max="14344" width="16.33203125" style="3" customWidth="1"/>
    <col min="14345" max="14345" width="8.88671875" style="3" customWidth="1"/>
    <col min="14346" max="14346" width="14.44140625" style="3" customWidth="1"/>
    <col min="14347" max="14347" width="7.88671875" style="3" customWidth="1"/>
    <col min="14348" max="14348" width="12.88671875" style="3" customWidth="1"/>
    <col min="14349" max="14349" width="19.6640625" style="3" bestFit="1" customWidth="1"/>
    <col min="14350" max="14350" width="7.109375" style="3" customWidth="1"/>
    <col min="14351" max="14592" width="11.44140625" style="3"/>
    <col min="14593" max="14593" width="3.88671875" style="3" customWidth="1"/>
    <col min="14594" max="14594" width="9.88671875" style="3" customWidth="1"/>
    <col min="14595" max="14595" width="41.33203125" style="3" customWidth="1"/>
    <col min="14596" max="14596" width="7.44140625" style="3" customWidth="1"/>
    <col min="14597" max="14597" width="10.6640625" style="3" customWidth="1"/>
    <col min="14598" max="14598" width="12.33203125" style="3" customWidth="1"/>
    <col min="14599" max="14599" width="10.88671875" style="3" bestFit="1" customWidth="1"/>
    <col min="14600" max="14600" width="16.33203125" style="3" customWidth="1"/>
    <col min="14601" max="14601" width="8.88671875" style="3" customWidth="1"/>
    <col min="14602" max="14602" width="14.44140625" style="3" customWidth="1"/>
    <col min="14603" max="14603" width="7.88671875" style="3" customWidth="1"/>
    <col min="14604" max="14604" width="12.88671875" style="3" customWidth="1"/>
    <col min="14605" max="14605" width="19.6640625" style="3" bestFit="1" customWidth="1"/>
    <col min="14606" max="14606" width="7.109375" style="3" customWidth="1"/>
    <col min="14607" max="14848" width="11.44140625" style="3"/>
    <col min="14849" max="14849" width="3.88671875" style="3" customWidth="1"/>
    <col min="14850" max="14850" width="9.88671875" style="3" customWidth="1"/>
    <col min="14851" max="14851" width="41.33203125" style="3" customWidth="1"/>
    <col min="14852" max="14852" width="7.44140625" style="3" customWidth="1"/>
    <col min="14853" max="14853" width="10.6640625" style="3" customWidth="1"/>
    <col min="14854" max="14854" width="12.33203125" style="3" customWidth="1"/>
    <col min="14855" max="14855" width="10.88671875" style="3" bestFit="1" customWidth="1"/>
    <col min="14856" max="14856" width="16.33203125" style="3" customWidth="1"/>
    <col min="14857" max="14857" width="8.88671875" style="3" customWidth="1"/>
    <col min="14858" max="14858" width="14.44140625" style="3" customWidth="1"/>
    <col min="14859" max="14859" width="7.88671875" style="3" customWidth="1"/>
    <col min="14860" max="14860" width="12.88671875" style="3" customWidth="1"/>
    <col min="14861" max="14861" width="19.6640625" style="3" bestFit="1" customWidth="1"/>
    <col min="14862" max="14862" width="7.109375" style="3" customWidth="1"/>
    <col min="14863" max="15104" width="11.44140625" style="3"/>
    <col min="15105" max="15105" width="3.88671875" style="3" customWidth="1"/>
    <col min="15106" max="15106" width="9.88671875" style="3" customWidth="1"/>
    <col min="15107" max="15107" width="41.33203125" style="3" customWidth="1"/>
    <col min="15108" max="15108" width="7.44140625" style="3" customWidth="1"/>
    <col min="15109" max="15109" width="10.6640625" style="3" customWidth="1"/>
    <col min="15110" max="15110" width="12.33203125" style="3" customWidth="1"/>
    <col min="15111" max="15111" width="10.88671875" style="3" bestFit="1" customWidth="1"/>
    <col min="15112" max="15112" width="16.33203125" style="3" customWidth="1"/>
    <col min="15113" max="15113" width="8.88671875" style="3" customWidth="1"/>
    <col min="15114" max="15114" width="14.44140625" style="3" customWidth="1"/>
    <col min="15115" max="15115" width="7.88671875" style="3" customWidth="1"/>
    <col min="15116" max="15116" width="12.88671875" style="3" customWidth="1"/>
    <col min="15117" max="15117" width="19.6640625" style="3" bestFit="1" customWidth="1"/>
    <col min="15118" max="15118" width="7.109375" style="3" customWidth="1"/>
    <col min="15119" max="15360" width="11.44140625" style="3"/>
    <col min="15361" max="15361" width="3.88671875" style="3" customWidth="1"/>
    <col min="15362" max="15362" width="9.88671875" style="3" customWidth="1"/>
    <col min="15363" max="15363" width="41.33203125" style="3" customWidth="1"/>
    <col min="15364" max="15364" width="7.44140625" style="3" customWidth="1"/>
    <col min="15365" max="15365" width="10.6640625" style="3" customWidth="1"/>
    <col min="15366" max="15366" width="12.33203125" style="3" customWidth="1"/>
    <col min="15367" max="15367" width="10.88671875" style="3" bestFit="1" customWidth="1"/>
    <col min="15368" max="15368" width="16.33203125" style="3" customWidth="1"/>
    <col min="15369" max="15369" width="8.88671875" style="3" customWidth="1"/>
    <col min="15370" max="15370" width="14.44140625" style="3" customWidth="1"/>
    <col min="15371" max="15371" width="7.88671875" style="3" customWidth="1"/>
    <col min="15372" max="15372" width="12.88671875" style="3" customWidth="1"/>
    <col min="15373" max="15373" width="19.6640625" style="3" bestFit="1" customWidth="1"/>
    <col min="15374" max="15374" width="7.109375" style="3" customWidth="1"/>
    <col min="15375" max="15616" width="11.44140625" style="3"/>
    <col min="15617" max="15617" width="3.88671875" style="3" customWidth="1"/>
    <col min="15618" max="15618" width="9.88671875" style="3" customWidth="1"/>
    <col min="15619" max="15619" width="41.33203125" style="3" customWidth="1"/>
    <col min="15620" max="15620" width="7.44140625" style="3" customWidth="1"/>
    <col min="15621" max="15621" width="10.6640625" style="3" customWidth="1"/>
    <col min="15622" max="15622" width="12.33203125" style="3" customWidth="1"/>
    <col min="15623" max="15623" width="10.88671875" style="3" bestFit="1" customWidth="1"/>
    <col min="15624" max="15624" width="16.33203125" style="3" customWidth="1"/>
    <col min="15625" max="15625" width="8.88671875" style="3" customWidth="1"/>
    <col min="15626" max="15626" width="14.44140625" style="3" customWidth="1"/>
    <col min="15627" max="15627" width="7.88671875" style="3" customWidth="1"/>
    <col min="15628" max="15628" width="12.88671875" style="3" customWidth="1"/>
    <col min="15629" max="15629" width="19.6640625" style="3" bestFit="1" customWidth="1"/>
    <col min="15630" max="15630" width="7.109375" style="3" customWidth="1"/>
    <col min="15631" max="15872" width="11.44140625" style="3"/>
    <col min="15873" max="15873" width="3.88671875" style="3" customWidth="1"/>
    <col min="15874" max="15874" width="9.88671875" style="3" customWidth="1"/>
    <col min="15875" max="15875" width="41.33203125" style="3" customWidth="1"/>
    <col min="15876" max="15876" width="7.44140625" style="3" customWidth="1"/>
    <col min="15877" max="15877" width="10.6640625" style="3" customWidth="1"/>
    <col min="15878" max="15878" width="12.33203125" style="3" customWidth="1"/>
    <col min="15879" max="15879" width="10.88671875" style="3" bestFit="1" customWidth="1"/>
    <col min="15880" max="15880" width="16.33203125" style="3" customWidth="1"/>
    <col min="15881" max="15881" width="8.88671875" style="3" customWidth="1"/>
    <col min="15882" max="15882" width="14.44140625" style="3" customWidth="1"/>
    <col min="15883" max="15883" width="7.88671875" style="3" customWidth="1"/>
    <col min="15884" max="15884" width="12.88671875" style="3" customWidth="1"/>
    <col min="15885" max="15885" width="19.6640625" style="3" bestFit="1" customWidth="1"/>
    <col min="15886" max="15886" width="7.109375" style="3" customWidth="1"/>
    <col min="15887" max="16128" width="11.44140625" style="3"/>
    <col min="16129" max="16129" width="3.88671875" style="3" customWidth="1"/>
    <col min="16130" max="16130" width="9.88671875" style="3" customWidth="1"/>
    <col min="16131" max="16131" width="41.33203125" style="3" customWidth="1"/>
    <col min="16132" max="16132" width="7.44140625" style="3" customWidth="1"/>
    <col min="16133" max="16133" width="10.6640625" style="3" customWidth="1"/>
    <col min="16134" max="16134" width="12.33203125" style="3" customWidth="1"/>
    <col min="16135" max="16135" width="10.88671875" style="3" bestFit="1" customWidth="1"/>
    <col min="16136" max="16136" width="16.33203125" style="3" customWidth="1"/>
    <col min="16137" max="16137" width="8.88671875" style="3" customWidth="1"/>
    <col min="16138" max="16138" width="14.44140625" style="3" customWidth="1"/>
    <col min="16139" max="16139" width="7.88671875" style="3" customWidth="1"/>
    <col min="16140" max="16140" width="12.88671875" style="3" customWidth="1"/>
    <col min="16141" max="16141" width="19.6640625" style="3" bestFit="1" customWidth="1"/>
    <col min="16142" max="16142" width="7.109375" style="3" customWidth="1"/>
    <col min="16143" max="16384" width="11.44140625" style="3"/>
  </cols>
  <sheetData>
    <row r="1" spans="1:235" s="2" customFormat="1" x14ac:dyDescent="0.35">
      <c r="A1" s="82"/>
      <c r="B1" s="88"/>
      <c r="C1" s="1" t="s">
        <v>0</v>
      </c>
      <c r="D1" s="185" t="s">
        <v>1</v>
      </c>
      <c r="E1" s="185"/>
      <c r="F1" s="185"/>
      <c r="G1" s="185"/>
      <c r="H1" s="185"/>
      <c r="I1" s="185"/>
      <c r="J1" s="185"/>
      <c r="K1" s="185"/>
      <c r="L1" s="185"/>
      <c r="M1" s="185"/>
    </row>
    <row r="2" spans="1:235" ht="19.8" x14ac:dyDescent="0.35">
      <c r="A2" s="186" t="s">
        <v>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235" ht="20.399999999999999" thickBot="1" x14ac:dyDescent="0.4">
      <c r="A3" s="217" t="s">
        <v>75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</row>
    <row r="4" spans="1:235" ht="15.6" thickBot="1" x14ac:dyDescent="0.4">
      <c r="A4" s="211" t="s">
        <v>79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</row>
    <row r="5" spans="1:235" ht="12.75" customHeight="1" x14ac:dyDescent="0.35">
      <c r="A5" s="187" t="s">
        <v>2</v>
      </c>
      <c r="B5" s="190" t="s">
        <v>3</v>
      </c>
      <c r="C5" s="214" t="s">
        <v>76</v>
      </c>
      <c r="D5" s="193" t="s">
        <v>4</v>
      </c>
      <c r="E5" s="196" t="s">
        <v>5</v>
      </c>
      <c r="F5" s="197"/>
      <c r="G5" s="198" t="s">
        <v>6</v>
      </c>
      <c r="H5" s="199"/>
      <c r="I5" s="198" t="s">
        <v>7</v>
      </c>
      <c r="J5" s="199"/>
      <c r="K5" s="202" t="s">
        <v>8</v>
      </c>
      <c r="L5" s="203"/>
      <c r="M5" s="204" t="s">
        <v>9</v>
      </c>
    </row>
    <row r="6" spans="1:235" ht="16.5" customHeight="1" thickBot="1" x14ac:dyDescent="0.4">
      <c r="A6" s="188"/>
      <c r="B6" s="191"/>
      <c r="C6" s="215"/>
      <c r="D6" s="194"/>
      <c r="E6" s="207" t="s">
        <v>10</v>
      </c>
      <c r="F6" s="208"/>
      <c r="G6" s="200"/>
      <c r="H6" s="201"/>
      <c r="I6" s="200"/>
      <c r="J6" s="201"/>
      <c r="K6" s="209" t="s">
        <v>11</v>
      </c>
      <c r="L6" s="210"/>
      <c r="M6" s="205"/>
    </row>
    <row r="7" spans="1:235" x14ac:dyDescent="0.35">
      <c r="A7" s="188"/>
      <c r="B7" s="191"/>
      <c r="C7" s="215"/>
      <c r="D7" s="194"/>
      <c r="E7" s="212" t="s">
        <v>12</v>
      </c>
      <c r="F7" s="199" t="s">
        <v>13</v>
      </c>
      <c r="G7" s="107" t="s">
        <v>14</v>
      </c>
      <c r="H7" s="218" t="s">
        <v>13</v>
      </c>
      <c r="I7" s="108" t="s">
        <v>14</v>
      </c>
      <c r="J7" s="218" t="s">
        <v>13</v>
      </c>
      <c r="K7" s="109" t="s">
        <v>14</v>
      </c>
      <c r="L7" s="218" t="s">
        <v>13</v>
      </c>
      <c r="M7" s="205"/>
    </row>
    <row r="8" spans="1:235" ht="15.6" thickBot="1" x14ac:dyDescent="0.4">
      <c r="A8" s="189"/>
      <c r="B8" s="192"/>
      <c r="C8" s="216"/>
      <c r="D8" s="195"/>
      <c r="E8" s="213"/>
      <c r="F8" s="201"/>
      <c r="G8" s="110" t="s">
        <v>15</v>
      </c>
      <c r="H8" s="219"/>
      <c r="I8" s="111" t="s">
        <v>15</v>
      </c>
      <c r="J8" s="219"/>
      <c r="K8" s="112" t="s">
        <v>15</v>
      </c>
      <c r="L8" s="219"/>
      <c r="M8" s="206"/>
    </row>
    <row r="9" spans="1:235" s="99" customFormat="1" ht="13.8" thickBot="1" x14ac:dyDescent="0.3">
      <c r="A9" s="101">
        <v>1</v>
      </c>
      <c r="B9" s="102">
        <v>2</v>
      </c>
      <c r="C9" s="103">
        <v>3</v>
      </c>
      <c r="D9" s="104">
        <v>4</v>
      </c>
      <c r="E9" s="163">
        <v>5</v>
      </c>
      <c r="F9" s="105">
        <v>6</v>
      </c>
      <c r="G9" s="106">
        <v>7</v>
      </c>
      <c r="H9" s="106">
        <v>8</v>
      </c>
      <c r="I9" s="105">
        <v>9</v>
      </c>
      <c r="J9" s="106">
        <v>10</v>
      </c>
      <c r="K9" s="105">
        <v>11</v>
      </c>
      <c r="L9" s="106">
        <v>12</v>
      </c>
      <c r="M9" s="106">
        <v>13</v>
      </c>
      <c r="N9" s="100"/>
    </row>
    <row r="10" spans="1:235" s="7" customFormat="1" ht="26.25" customHeight="1" thickBot="1" x14ac:dyDescent="0.3">
      <c r="A10" s="113"/>
      <c r="B10" s="114"/>
      <c r="C10" s="115" t="s">
        <v>77</v>
      </c>
      <c r="D10" s="116"/>
      <c r="E10" s="117"/>
      <c r="F10" s="118"/>
      <c r="G10" s="119"/>
      <c r="H10" s="119"/>
      <c r="I10" s="119"/>
      <c r="J10" s="119"/>
      <c r="K10" s="120"/>
      <c r="L10" s="119"/>
      <c r="M10" s="121"/>
      <c r="N10" s="6"/>
    </row>
    <row r="11" spans="1:235" s="16" customFormat="1" ht="44.25" customHeight="1" x14ac:dyDescent="0.25">
      <c r="A11" s="83">
        <v>1</v>
      </c>
      <c r="B11" s="89" t="s">
        <v>16</v>
      </c>
      <c r="C11" s="8" t="s">
        <v>17</v>
      </c>
      <c r="D11" s="183" t="s">
        <v>18</v>
      </c>
      <c r="E11" s="9"/>
      <c r="F11" s="10">
        <v>4302.7</v>
      </c>
      <c r="G11" s="11"/>
      <c r="H11" s="11"/>
      <c r="I11" s="11"/>
      <c r="J11" s="11"/>
      <c r="K11" s="12"/>
      <c r="L11" s="11"/>
      <c r="M11" s="13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</row>
    <row r="12" spans="1:235" s="16" customFormat="1" ht="15.75" customHeight="1" x14ac:dyDescent="0.25">
      <c r="A12" s="84"/>
      <c r="B12" s="90"/>
      <c r="C12" s="17" t="s">
        <v>19</v>
      </c>
      <c r="D12" s="18" t="s">
        <v>20</v>
      </c>
      <c r="E12" s="19">
        <v>0.02</v>
      </c>
      <c r="F12" s="20">
        <f>F11*E12</f>
        <v>86.054000000000002</v>
      </c>
      <c r="G12" s="20"/>
      <c r="H12" s="20"/>
      <c r="I12" s="20"/>
      <c r="J12" s="20">
        <f>F12*I12</f>
        <v>0</v>
      </c>
      <c r="K12" s="21"/>
      <c r="L12" s="20"/>
      <c r="M12" s="22">
        <f>H12+J12+L12</f>
        <v>0</v>
      </c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</row>
    <row r="13" spans="1:235" s="16" customFormat="1" ht="27.75" customHeight="1" x14ac:dyDescent="0.25">
      <c r="A13" s="84"/>
      <c r="B13" s="90"/>
      <c r="C13" s="17" t="s">
        <v>21</v>
      </c>
      <c r="D13" s="18" t="s">
        <v>22</v>
      </c>
      <c r="E13" s="23">
        <v>4.48E-2</v>
      </c>
      <c r="F13" s="20">
        <f>F11*E13</f>
        <v>192.76095999999998</v>
      </c>
      <c r="G13" s="20"/>
      <c r="H13" s="20"/>
      <c r="I13" s="20"/>
      <c r="J13" s="20"/>
      <c r="K13" s="21"/>
      <c r="L13" s="20">
        <f>F13*K13</f>
        <v>0</v>
      </c>
      <c r="M13" s="22">
        <f t="shared" ref="M13:M66" si="0">H13+J13+L13</f>
        <v>0</v>
      </c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</row>
    <row r="14" spans="1:235" s="16" customFormat="1" x14ac:dyDescent="0.25">
      <c r="A14" s="84"/>
      <c r="B14" s="90"/>
      <c r="C14" s="17" t="s">
        <v>23</v>
      </c>
      <c r="D14" s="18" t="s">
        <v>24</v>
      </c>
      <c r="E14" s="24">
        <v>2.0999999999999999E-3</v>
      </c>
      <c r="F14" s="20">
        <f>F11*E14</f>
        <v>9.0356699999999996</v>
      </c>
      <c r="G14" s="20"/>
      <c r="H14" s="20"/>
      <c r="I14" s="20"/>
      <c r="J14" s="20"/>
      <c r="K14" s="21"/>
      <c r="L14" s="20">
        <f>F14*K14</f>
        <v>0</v>
      </c>
      <c r="M14" s="22">
        <f t="shared" si="0"/>
        <v>0</v>
      </c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</row>
    <row r="15" spans="1:235" s="16" customFormat="1" ht="13.5" customHeight="1" x14ac:dyDescent="0.25">
      <c r="A15" s="84"/>
      <c r="B15" s="90"/>
      <c r="C15" s="17" t="s">
        <v>25</v>
      </c>
      <c r="D15" s="18" t="s">
        <v>18</v>
      </c>
      <c r="E15" s="126">
        <v>5.0000000000000002E-5</v>
      </c>
      <c r="F15" s="20">
        <f>F11*E15</f>
        <v>0.21513499999999999</v>
      </c>
      <c r="G15" s="20"/>
      <c r="H15" s="20">
        <f>F15*G15</f>
        <v>0</v>
      </c>
      <c r="I15" s="20"/>
      <c r="J15" s="20"/>
      <c r="K15" s="21"/>
      <c r="L15" s="20"/>
      <c r="M15" s="22">
        <f t="shared" si="0"/>
        <v>0</v>
      </c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</row>
    <row r="16" spans="1:235" s="16" customFormat="1" ht="18.75" customHeight="1" x14ac:dyDescent="0.25">
      <c r="A16" s="150">
        <v>2</v>
      </c>
      <c r="B16" s="91" t="s">
        <v>26</v>
      </c>
      <c r="C16" s="127" t="s">
        <v>27</v>
      </c>
      <c r="D16" s="128" t="s">
        <v>18</v>
      </c>
      <c r="E16" s="128"/>
      <c r="F16" s="129">
        <f>F11*1%</f>
        <v>43.027000000000001</v>
      </c>
      <c r="G16" s="35"/>
      <c r="H16" s="35"/>
      <c r="I16" s="35"/>
      <c r="J16" s="35"/>
      <c r="K16" s="52"/>
      <c r="L16" s="35"/>
      <c r="M16" s="22">
        <f t="shared" si="0"/>
        <v>0</v>
      </c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</row>
    <row r="17" spans="1:235" s="16" customFormat="1" ht="14.25" customHeight="1" x14ac:dyDescent="0.25">
      <c r="A17" s="84"/>
      <c r="B17" s="91"/>
      <c r="C17" s="130" t="s">
        <v>28</v>
      </c>
      <c r="D17" s="38" t="s">
        <v>20</v>
      </c>
      <c r="E17" s="38">
        <f>2.78*0.8*1.2</f>
        <v>2.6687999999999996</v>
      </c>
      <c r="F17" s="35">
        <f>F16*E17</f>
        <v>114.83045759999999</v>
      </c>
      <c r="G17" s="35"/>
      <c r="H17" s="35"/>
      <c r="I17" s="35"/>
      <c r="J17" s="35">
        <f>F17*I17</f>
        <v>0</v>
      </c>
      <c r="K17" s="52"/>
      <c r="L17" s="35"/>
      <c r="M17" s="22">
        <f t="shared" si="0"/>
        <v>0</v>
      </c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</row>
    <row r="18" spans="1:235" s="16" customFormat="1" ht="18.75" customHeight="1" x14ac:dyDescent="0.25">
      <c r="A18" s="150">
        <v>3</v>
      </c>
      <c r="B18" s="90" t="s">
        <v>29</v>
      </c>
      <c r="C18" s="122" t="s">
        <v>30</v>
      </c>
      <c r="D18" s="123" t="s">
        <v>18</v>
      </c>
      <c r="E18" s="124"/>
      <c r="F18" s="125">
        <v>1221.5</v>
      </c>
      <c r="G18" s="20"/>
      <c r="H18" s="20"/>
      <c r="I18" s="20"/>
      <c r="J18" s="20"/>
      <c r="K18" s="21"/>
      <c r="L18" s="20"/>
      <c r="M18" s="22">
        <f t="shared" si="0"/>
        <v>0</v>
      </c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</row>
    <row r="19" spans="1:235" s="16" customFormat="1" ht="15.75" customHeight="1" x14ac:dyDescent="0.25">
      <c r="A19" s="84"/>
      <c r="B19" s="90"/>
      <c r="C19" s="17" t="s">
        <v>31</v>
      </c>
      <c r="D19" s="18" t="s">
        <v>22</v>
      </c>
      <c r="E19" s="126">
        <v>9.2099999999999994E-3</v>
      </c>
      <c r="F19" s="20">
        <f>F18*E19</f>
        <v>11.250014999999999</v>
      </c>
      <c r="G19" s="20"/>
      <c r="H19" s="20"/>
      <c r="I19" s="20"/>
      <c r="J19" s="20"/>
      <c r="K19" s="21"/>
      <c r="L19" s="20">
        <f>F19*K19</f>
        <v>0</v>
      </c>
      <c r="M19" s="22">
        <f t="shared" si="0"/>
        <v>0</v>
      </c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</row>
    <row r="20" spans="1:235" s="29" customFormat="1" ht="19.5" customHeight="1" x14ac:dyDescent="0.25">
      <c r="A20" s="150">
        <v>4</v>
      </c>
      <c r="B20" s="90" t="s">
        <v>32</v>
      </c>
      <c r="C20" s="131" t="s">
        <v>33</v>
      </c>
      <c r="D20" s="123" t="s">
        <v>18</v>
      </c>
      <c r="E20" s="132"/>
      <c r="F20" s="125">
        <f>F18</f>
        <v>1221.5</v>
      </c>
      <c r="G20" s="20"/>
      <c r="H20" s="20"/>
      <c r="I20" s="20"/>
      <c r="J20" s="20"/>
      <c r="K20" s="21"/>
      <c r="L20" s="20"/>
      <c r="M20" s="22">
        <f t="shared" si="0"/>
        <v>0</v>
      </c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</row>
    <row r="21" spans="1:235" s="29" customFormat="1" ht="18" customHeight="1" x14ac:dyDescent="0.25">
      <c r="A21" s="84"/>
      <c r="B21" s="90"/>
      <c r="C21" s="17" t="s">
        <v>19</v>
      </c>
      <c r="D21" s="18" t="s">
        <v>20</v>
      </c>
      <c r="E21" s="19">
        <v>0.13400000000000001</v>
      </c>
      <c r="F21" s="20">
        <f>F20*E21</f>
        <v>163.68100000000001</v>
      </c>
      <c r="G21" s="20"/>
      <c r="H21" s="20"/>
      <c r="I21" s="20"/>
      <c r="J21" s="20">
        <f>F21*I21</f>
        <v>0</v>
      </c>
      <c r="K21" s="21"/>
      <c r="L21" s="20"/>
      <c r="M21" s="22">
        <f t="shared" si="0"/>
        <v>0</v>
      </c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</row>
    <row r="22" spans="1:235" s="29" customFormat="1" ht="18" customHeight="1" x14ac:dyDescent="0.25">
      <c r="A22" s="84"/>
      <c r="B22" s="90"/>
      <c r="C22" s="17" t="s">
        <v>34</v>
      </c>
      <c r="D22" s="18" t="s">
        <v>22</v>
      </c>
      <c r="E22" s="19">
        <v>0.13</v>
      </c>
      <c r="F22" s="20">
        <f>F20*E22</f>
        <v>158.79500000000002</v>
      </c>
      <c r="G22" s="20"/>
      <c r="H22" s="20">
        <f>+J22+L22</f>
        <v>0</v>
      </c>
      <c r="I22" s="20"/>
      <c r="J22" s="20"/>
      <c r="K22" s="21"/>
      <c r="L22" s="20">
        <f>F22*K22</f>
        <v>0</v>
      </c>
      <c r="M22" s="22">
        <f t="shared" si="0"/>
        <v>0</v>
      </c>
      <c r="N22" s="27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</row>
    <row r="23" spans="1:235" s="31" customFormat="1" ht="17.25" customHeight="1" x14ac:dyDescent="0.3">
      <c r="A23" s="151">
        <v>5</v>
      </c>
      <c r="B23" s="133"/>
      <c r="C23" s="127" t="s">
        <v>35</v>
      </c>
      <c r="D23" s="128" t="s">
        <v>36</v>
      </c>
      <c r="E23" s="128"/>
      <c r="F23" s="125">
        <f>(F11-F18)*1.75</f>
        <v>5392.0999999999995</v>
      </c>
      <c r="G23" s="36"/>
      <c r="H23" s="36"/>
      <c r="I23" s="36"/>
      <c r="J23" s="36"/>
      <c r="K23" s="37"/>
      <c r="L23" s="36">
        <f>F23*K23</f>
        <v>0</v>
      </c>
      <c r="M23" s="22">
        <f t="shared" si="0"/>
        <v>0</v>
      </c>
    </row>
    <row r="24" spans="1:235" s="31" customFormat="1" ht="40.5" customHeight="1" x14ac:dyDescent="0.3">
      <c r="A24" s="152"/>
      <c r="B24" s="134"/>
      <c r="C24" s="135" t="s">
        <v>78</v>
      </c>
      <c r="D24" s="136"/>
      <c r="E24" s="136"/>
      <c r="F24" s="137"/>
      <c r="G24" s="138"/>
      <c r="H24" s="138"/>
      <c r="I24" s="138"/>
      <c r="J24" s="138"/>
      <c r="K24" s="139"/>
      <c r="L24" s="138"/>
      <c r="M24" s="153"/>
    </row>
    <row r="25" spans="1:235" s="32" customFormat="1" ht="33" customHeight="1" x14ac:dyDescent="0.25">
      <c r="A25" s="151">
        <v>6</v>
      </c>
      <c r="B25" s="91" t="s">
        <v>37</v>
      </c>
      <c r="C25" s="127" t="s">
        <v>38</v>
      </c>
      <c r="D25" s="184" t="s">
        <v>18</v>
      </c>
      <c r="E25" s="128"/>
      <c r="F25" s="129">
        <v>850</v>
      </c>
      <c r="G25" s="36"/>
      <c r="H25" s="36"/>
      <c r="I25" s="36"/>
      <c r="J25" s="36"/>
      <c r="K25" s="37"/>
      <c r="L25" s="36"/>
      <c r="M25" s="22">
        <f t="shared" si="0"/>
        <v>0</v>
      </c>
    </row>
    <row r="26" spans="1:235" s="32" customFormat="1" x14ac:dyDescent="0.25">
      <c r="A26" s="85"/>
      <c r="B26" s="91"/>
      <c r="C26" s="33" t="s">
        <v>19</v>
      </c>
      <c r="D26" s="34" t="s">
        <v>20</v>
      </c>
      <c r="E26" s="34">
        <v>0.89</v>
      </c>
      <c r="F26" s="35">
        <f>F25*E26</f>
        <v>756.5</v>
      </c>
      <c r="G26" s="36"/>
      <c r="H26" s="36"/>
      <c r="I26" s="36"/>
      <c r="J26" s="36">
        <f>F26*I26</f>
        <v>0</v>
      </c>
      <c r="K26" s="37"/>
      <c r="L26" s="36"/>
      <c r="M26" s="22">
        <f t="shared" si="0"/>
        <v>0</v>
      </c>
    </row>
    <row r="27" spans="1:235" s="32" customFormat="1" x14ac:dyDescent="0.25">
      <c r="A27" s="85"/>
      <c r="B27" s="91"/>
      <c r="C27" s="33" t="s">
        <v>23</v>
      </c>
      <c r="D27" s="38" t="s">
        <v>24</v>
      </c>
      <c r="E27" s="34">
        <v>0.37</v>
      </c>
      <c r="F27" s="35">
        <f>F25*E27</f>
        <v>314.5</v>
      </c>
      <c r="G27" s="36"/>
      <c r="H27" s="36"/>
      <c r="I27" s="36"/>
      <c r="J27" s="36"/>
      <c r="K27" s="37"/>
      <c r="L27" s="36">
        <f>F27*K27</f>
        <v>0</v>
      </c>
      <c r="M27" s="22">
        <f t="shared" si="0"/>
        <v>0</v>
      </c>
    </row>
    <row r="28" spans="1:235" s="32" customFormat="1" x14ac:dyDescent="0.25">
      <c r="A28" s="85"/>
      <c r="B28" s="91"/>
      <c r="C28" s="33" t="s">
        <v>39</v>
      </c>
      <c r="D28" s="34" t="s">
        <v>18</v>
      </c>
      <c r="E28" s="34">
        <v>1.1499999999999999</v>
      </c>
      <c r="F28" s="35">
        <f>F25*E28</f>
        <v>977.49999999999989</v>
      </c>
      <c r="G28" s="36"/>
      <c r="H28" s="36">
        <f>F28*G28</f>
        <v>0</v>
      </c>
      <c r="I28" s="36"/>
      <c r="J28" s="36"/>
      <c r="K28" s="37"/>
      <c r="L28" s="36"/>
      <c r="M28" s="22">
        <f t="shared" si="0"/>
        <v>0</v>
      </c>
    </row>
    <row r="29" spans="1:235" s="32" customFormat="1" x14ac:dyDescent="0.25">
      <c r="A29" s="85"/>
      <c r="B29" s="91"/>
      <c r="C29" s="33" t="s">
        <v>40</v>
      </c>
      <c r="D29" s="34" t="s">
        <v>18</v>
      </c>
      <c r="E29" s="34">
        <v>1</v>
      </c>
      <c r="F29" s="35">
        <f>F25*E29</f>
        <v>850</v>
      </c>
      <c r="G29" s="36"/>
      <c r="H29" s="36">
        <f>F29*G29</f>
        <v>0</v>
      </c>
      <c r="I29" s="36"/>
      <c r="J29" s="36"/>
      <c r="K29" s="37"/>
      <c r="L29" s="36"/>
      <c r="M29" s="22">
        <f t="shared" si="0"/>
        <v>0</v>
      </c>
    </row>
    <row r="30" spans="1:235" s="39" customFormat="1" ht="16.5" customHeight="1" x14ac:dyDescent="0.25">
      <c r="A30" s="150">
        <v>7</v>
      </c>
      <c r="B30" s="96" t="s">
        <v>41</v>
      </c>
      <c r="C30" s="122" t="s">
        <v>42</v>
      </c>
      <c r="D30" s="123" t="s">
        <v>18</v>
      </c>
      <c r="E30" s="123"/>
      <c r="F30" s="129">
        <v>55.72</v>
      </c>
      <c r="G30" s="40"/>
      <c r="H30" s="42"/>
      <c r="I30" s="140"/>
      <c r="J30" s="42"/>
      <c r="K30" s="44"/>
      <c r="L30" s="42"/>
      <c r="M30" s="22">
        <f t="shared" si="0"/>
        <v>0</v>
      </c>
    </row>
    <row r="31" spans="1:235" s="39" customFormat="1" ht="15" customHeight="1" x14ac:dyDescent="0.25">
      <c r="A31" s="84"/>
      <c r="B31" s="92"/>
      <c r="C31" s="41" t="s">
        <v>19</v>
      </c>
      <c r="D31" s="40" t="s">
        <v>20</v>
      </c>
      <c r="E31" s="40">
        <v>1.37</v>
      </c>
      <c r="F31" s="20">
        <f>F30*E31</f>
        <v>76.336399999999998</v>
      </c>
      <c r="G31" s="40"/>
      <c r="H31" s="42"/>
      <c r="I31" s="43"/>
      <c r="J31" s="42">
        <f>F31*I31</f>
        <v>0</v>
      </c>
      <c r="K31" s="44"/>
      <c r="L31" s="42"/>
      <c r="M31" s="22">
        <f t="shared" si="0"/>
        <v>0</v>
      </c>
    </row>
    <row r="32" spans="1:235" s="39" customFormat="1" x14ac:dyDescent="0.25">
      <c r="A32" s="84"/>
      <c r="B32" s="92"/>
      <c r="C32" s="41" t="s">
        <v>23</v>
      </c>
      <c r="D32" s="40" t="s">
        <v>24</v>
      </c>
      <c r="E32" s="40">
        <v>0.28299999999999997</v>
      </c>
      <c r="F32" s="20">
        <f>F30*E32</f>
        <v>15.768759999999999</v>
      </c>
      <c r="G32" s="43"/>
      <c r="H32" s="43"/>
      <c r="I32" s="43"/>
      <c r="J32" s="43"/>
      <c r="K32" s="45"/>
      <c r="L32" s="43">
        <f>F32*K32</f>
        <v>0</v>
      </c>
      <c r="M32" s="22">
        <f t="shared" si="0"/>
        <v>0</v>
      </c>
    </row>
    <row r="33" spans="1:13" s="39" customFormat="1" x14ac:dyDescent="0.25">
      <c r="A33" s="84"/>
      <c r="B33" s="92"/>
      <c r="C33" s="41" t="s">
        <v>43</v>
      </c>
      <c r="D33" s="40" t="s">
        <v>18</v>
      </c>
      <c r="E33" s="40">
        <v>1.02</v>
      </c>
      <c r="F33" s="20">
        <f>F30*E33</f>
        <v>56.834400000000002</v>
      </c>
      <c r="G33" s="43"/>
      <c r="H33" s="43">
        <f>F33*G33</f>
        <v>0</v>
      </c>
      <c r="I33" s="43"/>
      <c r="J33" s="43"/>
      <c r="K33" s="45"/>
      <c r="L33" s="43"/>
      <c r="M33" s="22">
        <f t="shared" si="0"/>
        <v>0</v>
      </c>
    </row>
    <row r="34" spans="1:13" s="39" customFormat="1" x14ac:dyDescent="0.25">
      <c r="A34" s="84"/>
      <c r="B34" s="92"/>
      <c r="C34" s="41" t="s">
        <v>40</v>
      </c>
      <c r="D34" s="40" t="s">
        <v>18</v>
      </c>
      <c r="E34" s="40">
        <v>1</v>
      </c>
      <c r="F34" s="20">
        <f>F30*E34</f>
        <v>55.72</v>
      </c>
      <c r="G34" s="43"/>
      <c r="H34" s="43">
        <f>F34*G34</f>
        <v>0</v>
      </c>
      <c r="I34" s="43"/>
      <c r="J34" s="43"/>
      <c r="K34" s="45"/>
      <c r="L34" s="43"/>
      <c r="M34" s="22">
        <f t="shared" si="0"/>
        <v>0</v>
      </c>
    </row>
    <row r="35" spans="1:13" s="32" customFormat="1" ht="43.5" customHeight="1" x14ac:dyDescent="0.25">
      <c r="A35" s="151">
        <v>8</v>
      </c>
      <c r="B35" s="141" t="s">
        <v>44</v>
      </c>
      <c r="C35" s="142" t="s">
        <v>45</v>
      </c>
      <c r="D35" s="143" t="s">
        <v>18</v>
      </c>
      <c r="E35" s="143"/>
      <c r="F35" s="129">
        <v>352.7</v>
      </c>
      <c r="G35" s="36"/>
      <c r="H35" s="36"/>
      <c r="I35" s="36"/>
      <c r="J35" s="36"/>
      <c r="K35" s="37"/>
      <c r="L35" s="36"/>
      <c r="M35" s="22">
        <f t="shared" si="0"/>
        <v>0</v>
      </c>
    </row>
    <row r="36" spans="1:13" s="32" customFormat="1" x14ac:dyDescent="0.25">
      <c r="A36" s="85"/>
      <c r="B36" s="93"/>
      <c r="C36" s="46" t="s">
        <v>19</v>
      </c>
      <c r="D36" s="47" t="s">
        <v>18</v>
      </c>
      <c r="E36" s="47">
        <v>1</v>
      </c>
      <c r="F36" s="35">
        <f>F35*E36</f>
        <v>352.7</v>
      </c>
      <c r="G36" s="36"/>
      <c r="H36" s="36"/>
      <c r="I36" s="36"/>
      <c r="J36" s="36">
        <f>F36*I36</f>
        <v>0</v>
      </c>
      <c r="K36" s="37"/>
      <c r="L36" s="36"/>
      <c r="M36" s="22">
        <f t="shared" si="0"/>
        <v>0</v>
      </c>
    </row>
    <row r="37" spans="1:13" s="32" customFormat="1" x14ac:dyDescent="0.25">
      <c r="A37" s="85"/>
      <c r="B37" s="93"/>
      <c r="C37" s="46" t="s">
        <v>46</v>
      </c>
      <c r="D37" s="47" t="s">
        <v>24</v>
      </c>
      <c r="E37" s="47">
        <v>1</v>
      </c>
      <c r="F37" s="48">
        <f>F36*E37</f>
        <v>352.7</v>
      </c>
      <c r="G37" s="36"/>
      <c r="H37" s="36"/>
      <c r="I37" s="36"/>
      <c r="J37" s="36"/>
      <c r="K37" s="37"/>
      <c r="L37" s="36">
        <f>F37*K37</f>
        <v>0</v>
      </c>
      <c r="M37" s="22">
        <f t="shared" si="0"/>
        <v>0</v>
      </c>
    </row>
    <row r="38" spans="1:13" s="32" customFormat="1" x14ac:dyDescent="0.25">
      <c r="A38" s="85"/>
      <c r="B38" s="94"/>
      <c r="C38" s="46" t="s">
        <v>47</v>
      </c>
      <c r="D38" s="47" t="s">
        <v>18</v>
      </c>
      <c r="E38" s="47">
        <v>1.02</v>
      </c>
      <c r="F38" s="35">
        <f>F35*E38</f>
        <v>359.75400000000002</v>
      </c>
      <c r="G38" s="36"/>
      <c r="H38" s="36">
        <f>F38*G38</f>
        <v>0</v>
      </c>
      <c r="I38" s="36"/>
      <c r="J38" s="36"/>
      <c r="K38" s="37"/>
      <c r="L38" s="36"/>
      <c r="M38" s="22">
        <f t="shared" si="0"/>
        <v>0</v>
      </c>
    </row>
    <row r="39" spans="1:13" s="32" customFormat="1" x14ac:dyDescent="0.25">
      <c r="A39" s="85"/>
      <c r="B39" s="94"/>
      <c r="C39" s="46" t="s">
        <v>65</v>
      </c>
      <c r="D39" s="47" t="s">
        <v>18</v>
      </c>
      <c r="E39" s="50">
        <v>1</v>
      </c>
      <c r="F39" s="35">
        <f>F35*E39</f>
        <v>352.7</v>
      </c>
      <c r="G39" s="36"/>
      <c r="H39" s="36">
        <f>F39*G39</f>
        <v>0</v>
      </c>
      <c r="I39" s="36"/>
      <c r="J39" s="36"/>
      <c r="K39" s="37"/>
      <c r="L39" s="36"/>
      <c r="M39" s="22">
        <f t="shared" si="0"/>
        <v>0</v>
      </c>
    </row>
    <row r="40" spans="1:13" s="32" customFormat="1" x14ac:dyDescent="0.25">
      <c r="A40" s="85"/>
      <c r="B40" s="94"/>
      <c r="C40" s="49" t="s">
        <v>48</v>
      </c>
      <c r="D40" s="50" t="s">
        <v>36</v>
      </c>
      <c r="E40" s="51"/>
      <c r="F40" s="52">
        <v>22.077999999999999</v>
      </c>
      <c r="G40" s="53"/>
      <c r="H40" s="37">
        <f>F40*G40</f>
        <v>0</v>
      </c>
      <c r="I40" s="36"/>
      <c r="J40" s="36"/>
      <c r="K40" s="37"/>
      <c r="L40" s="36"/>
      <c r="M40" s="22">
        <f t="shared" si="0"/>
        <v>0</v>
      </c>
    </row>
    <row r="41" spans="1:13" s="32" customFormat="1" x14ac:dyDescent="0.25">
      <c r="A41" s="85"/>
      <c r="B41" s="94"/>
      <c r="C41" s="46" t="s">
        <v>40</v>
      </c>
      <c r="D41" s="47" t="s">
        <v>18</v>
      </c>
      <c r="E41" s="47">
        <v>1</v>
      </c>
      <c r="F41" s="35">
        <f>F35*E41</f>
        <v>352.7</v>
      </c>
      <c r="G41" s="36"/>
      <c r="H41" s="36">
        <f>F41*G41</f>
        <v>0</v>
      </c>
      <c r="I41" s="36"/>
      <c r="J41" s="36"/>
      <c r="K41" s="37"/>
      <c r="L41" s="36"/>
      <c r="M41" s="22">
        <f t="shared" si="0"/>
        <v>0</v>
      </c>
    </row>
    <row r="42" spans="1:13" s="16" customFormat="1" ht="30" customHeight="1" x14ac:dyDescent="0.25">
      <c r="A42" s="150">
        <v>9</v>
      </c>
      <c r="B42" s="95" t="s">
        <v>49</v>
      </c>
      <c r="C42" s="142" t="s">
        <v>50</v>
      </c>
      <c r="D42" s="143" t="s">
        <v>18</v>
      </c>
      <c r="E42" s="47"/>
      <c r="F42" s="144">
        <v>239.77</v>
      </c>
      <c r="G42" s="48"/>
      <c r="H42" s="20"/>
      <c r="I42" s="20"/>
      <c r="J42" s="20"/>
      <c r="K42" s="21"/>
      <c r="L42" s="20"/>
      <c r="M42" s="22">
        <f t="shared" si="0"/>
        <v>0</v>
      </c>
    </row>
    <row r="43" spans="1:13" s="16" customFormat="1" ht="14.25" customHeight="1" x14ac:dyDescent="0.25">
      <c r="A43" s="84"/>
      <c r="B43" s="93"/>
      <c r="C43" s="46" t="s">
        <v>19</v>
      </c>
      <c r="D43" s="47" t="s">
        <v>18</v>
      </c>
      <c r="E43" s="47">
        <v>1</v>
      </c>
      <c r="F43" s="48">
        <f>F42*E43</f>
        <v>239.77</v>
      </c>
      <c r="G43" s="48"/>
      <c r="H43" s="20"/>
      <c r="I43" s="54"/>
      <c r="J43" s="20">
        <f>F43*I43</f>
        <v>0</v>
      </c>
      <c r="K43" s="21"/>
      <c r="L43" s="20"/>
      <c r="M43" s="22">
        <f t="shared" si="0"/>
        <v>0</v>
      </c>
    </row>
    <row r="44" spans="1:13" s="16" customFormat="1" ht="14.25" customHeight="1" x14ac:dyDescent="0.25">
      <c r="A44" s="84"/>
      <c r="B44" s="93"/>
      <c r="C44" s="46" t="s">
        <v>46</v>
      </c>
      <c r="D44" s="47" t="s">
        <v>24</v>
      </c>
      <c r="E44" s="47">
        <v>1</v>
      </c>
      <c r="F44" s="48">
        <f>F43*E44</f>
        <v>239.77</v>
      </c>
      <c r="G44" s="48"/>
      <c r="H44" s="20"/>
      <c r="I44" s="20"/>
      <c r="J44" s="20"/>
      <c r="K44" s="21">
        <f>K37</f>
        <v>0</v>
      </c>
      <c r="L44" s="20">
        <f>F44*K44</f>
        <v>0</v>
      </c>
      <c r="M44" s="22">
        <f t="shared" si="0"/>
        <v>0</v>
      </c>
    </row>
    <row r="45" spans="1:13" s="16" customFormat="1" x14ac:dyDescent="0.25">
      <c r="A45" s="84"/>
      <c r="B45" s="95"/>
      <c r="C45" s="46" t="s">
        <v>51</v>
      </c>
      <c r="D45" s="47" t="s">
        <v>18</v>
      </c>
      <c r="E45" s="47">
        <v>1.0149999999999999</v>
      </c>
      <c r="F45" s="48">
        <f>F42*E45</f>
        <v>243.36654999999999</v>
      </c>
      <c r="G45" s="55"/>
      <c r="H45" s="20">
        <f t="shared" ref="H45:H48" si="1">F45*G45</f>
        <v>0</v>
      </c>
      <c r="I45" s="20"/>
      <c r="J45" s="20"/>
      <c r="K45" s="21"/>
      <c r="L45" s="20"/>
      <c r="M45" s="22">
        <f t="shared" si="0"/>
        <v>0</v>
      </c>
    </row>
    <row r="46" spans="1:13" s="16" customFormat="1" x14ac:dyDescent="0.25">
      <c r="A46" s="84"/>
      <c r="B46" s="96"/>
      <c r="C46" s="46" t="s">
        <v>65</v>
      </c>
      <c r="D46" s="47" t="s">
        <v>18</v>
      </c>
      <c r="E46" s="50">
        <v>1</v>
      </c>
      <c r="F46" s="56">
        <f>F42*E46</f>
        <v>239.77</v>
      </c>
      <c r="G46" s="56"/>
      <c r="H46" s="20">
        <f t="shared" si="1"/>
        <v>0</v>
      </c>
      <c r="I46" s="20"/>
      <c r="J46" s="20"/>
      <c r="K46" s="21"/>
      <c r="L46" s="20"/>
      <c r="M46" s="22">
        <f t="shared" si="0"/>
        <v>0</v>
      </c>
    </row>
    <row r="47" spans="1:13" s="16" customFormat="1" x14ac:dyDescent="0.25">
      <c r="A47" s="84"/>
      <c r="B47" s="96"/>
      <c r="C47" s="49" t="s">
        <v>48</v>
      </c>
      <c r="D47" s="50" t="s">
        <v>36</v>
      </c>
      <c r="E47" s="57"/>
      <c r="F47" s="56">
        <v>34.86</v>
      </c>
      <c r="G47" s="56"/>
      <c r="H47" s="20">
        <f>F47*G47</f>
        <v>0</v>
      </c>
      <c r="I47" s="20"/>
      <c r="J47" s="20"/>
      <c r="K47" s="21"/>
      <c r="L47" s="20"/>
      <c r="M47" s="22">
        <f t="shared" si="0"/>
        <v>0</v>
      </c>
    </row>
    <row r="48" spans="1:13" s="16" customFormat="1" x14ac:dyDescent="0.25">
      <c r="A48" s="84"/>
      <c r="B48" s="95"/>
      <c r="C48" s="46" t="s">
        <v>40</v>
      </c>
      <c r="D48" s="50" t="s">
        <v>18</v>
      </c>
      <c r="E48" s="47">
        <v>1</v>
      </c>
      <c r="F48" s="48">
        <f>F42*E48</f>
        <v>239.77</v>
      </c>
      <c r="G48" s="48"/>
      <c r="H48" s="20">
        <f t="shared" si="1"/>
        <v>0</v>
      </c>
      <c r="I48" s="20"/>
      <c r="J48" s="20"/>
      <c r="K48" s="21"/>
      <c r="L48" s="20"/>
      <c r="M48" s="22">
        <f t="shared" si="0"/>
        <v>0</v>
      </c>
    </row>
    <row r="49" spans="1:13" s="32" customFormat="1" ht="28.5" customHeight="1" x14ac:dyDescent="0.25">
      <c r="A49" s="151">
        <v>10</v>
      </c>
      <c r="B49" s="95" t="s">
        <v>52</v>
      </c>
      <c r="C49" s="142" t="s">
        <v>53</v>
      </c>
      <c r="D49" s="143" t="s">
        <v>18</v>
      </c>
      <c r="E49" s="47"/>
      <c r="F49" s="144">
        <v>304</v>
      </c>
      <c r="G49" s="36"/>
      <c r="H49" s="36"/>
      <c r="I49" s="36"/>
      <c r="J49" s="36"/>
      <c r="K49" s="37"/>
      <c r="L49" s="36"/>
      <c r="M49" s="22">
        <f t="shared" si="0"/>
        <v>0</v>
      </c>
    </row>
    <row r="50" spans="1:13" s="32" customFormat="1" x14ac:dyDescent="0.25">
      <c r="A50" s="85"/>
      <c r="B50" s="93"/>
      <c r="C50" s="46" t="s">
        <v>19</v>
      </c>
      <c r="D50" s="47" t="s">
        <v>18</v>
      </c>
      <c r="E50" s="47">
        <v>1</v>
      </c>
      <c r="F50" s="48">
        <f>F49*E50</f>
        <v>304</v>
      </c>
      <c r="G50" s="36"/>
      <c r="H50" s="36"/>
      <c r="I50" s="36">
        <f>I43</f>
        <v>0</v>
      </c>
      <c r="J50" s="36">
        <f>F50*I50</f>
        <v>0</v>
      </c>
      <c r="K50" s="37"/>
      <c r="L50" s="36"/>
      <c r="M50" s="22">
        <f t="shared" si="0"/>
        <v>0</v>
      </c>
    </row>
    <row r="51" spans="1:13" s="32" customFormat="1" x14ac:dyDescent="0.25">
      <c r="A51" s="85"/>
      <c r="B51" s="93"/>
      <c r="C51" s="46" t="s">
        <v>46</v>
      </c>
      <c r="D51" s="47" t="s">
        <v>24</v>
      </c>
      <c r="E51" s="47">
        <v>1</v>
      </c>
      <c r="F51" s="48">
        <f>F50*E51</f>
        <v>304</v>
      </c>
      <c r="G51" s="36"/>
      <c r="H51" s="36"/>
      <c r="I51" s="36"/>
      <c r="J51" s="36"/>
      <c r="K51" s="37">
        <f>K44</f>
        <v>0</v>
      </c>
      <c r="L51" s="36">
        <f>F51*K51</f>
        <v>0</v>
      </c>
      <c r="M51" s="22">
        <f t="shared" si="0"/>
        <v>0</v>
      </c>
    </row>
    <row r="52" spans="1:13" s="32" customFormat="1" x14ac:dyDescent="0.25">
      <c r="A52" s="85"/>
      <c r="B52" s="95"/>
      <c r="C52" s="46" t="s">
        <v>51</v>
      </c>
      <c r="D52" s="47" t="s">
        <v>18</v>
      </c>
      <c r="E52" s="47">
        <v>1.0149999999999999</v>
      </c>
      <c r="F52" s="48">
        <f>F49*E52</f>
        <v>308.55999999999995</v>
      </c>
      <c r="G52" s="36">
        <f>G45</f>
        <v>0</v>
      </c>
      <c r="H52" s="36">
        <f t="shared" ref="H52:H55" si="2">F52*G52</f>
        <v>0</v>
      </c>
      <c r="I52" s="36"/>
      <c r="J52" s="36"/>
      <c r="K52" s="37"/>
      <c r="L52" s="36"/>
      <c r="M52" s="22">
        <f t="shared" si="0"/>
        <v>0</v>
      </c>
    </row>
    <row r="53" spans="1:13" s="32" customFormat="1" x14ac:dyDescent="0.25">
      <c r="A53" s="85"/>
      <c r="B53" s="96"/>
      <c r="C53" s="46" t="s">
        <v>65</v>
      </c>
      <c r="D53" s="47" t="s">
        <v>18</v>
      </c>
      <c r="E53" s="50">
        <v>1</v>
      </c>
      <c r="F53" s="56">
        <f>F49*E53</f>
        <v>304</v>
      </c>
      <c r="G53" s="58">
        <f>G46</f>
        <v>0</v>
      </c>
      <c r="H53" s="36">
        <f t="shared" si="2"/>
        <v>0</v>
      </c>
      <c r="I53" s="36"/>
      <c r="J53" s="36"/>
      <c r="K53" s="37"/>
      <c r="L53" s="36"/>
      <c r="M53" s="22">
        <f t="shared" si="0"/>
        <v>0</v>
      </c>
    </row>
    <row r="54" spans="1:13" s="61" customFormat="1" x14ac:dyDescent="0.25">
      <c r="A54" s="85"/>
      <c r="B54" s="96"/>
      <c r="C54" s="49" t="s">
        <v>48</v>
      </c>
      <c r="D54" s="50" t="s">
        <v>36</v>
      </c>
      <c r="E54" s="57"/>
      <c r="F54" s="56">
        <v>34.9</v>
      </c>
      <c r="G54" s="59">
        <f>G47</f>
        <v>0</v>
      </c>
      <c r="H54" s="36">
        <f t="shared" si="2"/>
        <v>0</v>
      </c>
      <c r="I54" s="60"/>
      <c r="J54" s="36"/>
      <c r="K54" s="37"/>
      <c r="L54" s="36"/>
      <c r="M54" s="22">
        <f t="shared" si="0"/>
        <v>0</v>
      </c>
    </row>
    <row r="55" spans="1:13" s="32" customFormat="1" x14ac:dyDescent="0.25">
      <c r="A55" s="85"/>
      <c r="B55" s="95"/>
      <c r="C55" s="46" t="s">
        <v>40</v>
      </c>
      <c r="D55" s="50" t="s">
        <v>18</v>
      </c>
      <c r="E55" s="47">
        <v>1</v>
      </c>
      <c r="F55" s="48">
        <f>F49*E55</f>
        <v>304</v>
      </c>
      <c r="G55" s="53"/>
      <c r="H55" s="36">
        <f t="shared" si="2"/>
        <v>0</v>
      </c>
      <c r="I55" s="36"/>
      <c r="J55" s="36"/>
      <c r="K55" s="37"/>
      <c r="L55" s="36"/>
      <c r="M55" s="22">
        <f t="shared" si="0"/>
        <v>0</v>
      </c>
    </row>
    <row r="56" spans="1:13" s="16" customFormat="1" ht="30" customHeight="1" x14ac:dyDescent="0.25">
      <c r="A56" s="151">
        <v>11</v>
      </c>
      <c r="B56" s="95" t="s">
        <v>54</v>
      </c>
      <c r="C56" s="142" t="s">
        <v>55</v>
      </c>
      <c r="D56" s="143" t="s">
        <v>18</v>
      </c>
      <c r="E56" s="47"/>
      <c r="F56" s="144">
        <v>400.5</v>
      </c>
      <c r="G56" s="36"/>
      <c r="H56" s="36">
        <f>F56*G56</f>
        <v>0</v>
      </c>
      <c r="I56" s="36"/>
      <c r="J56" s="36"/>
      <c r="K56" s="37"/>
      <c r="L56" s="36"/>
      <c r="M56" s="22">
        <f t="shared" si="0"/>
        <v>0</v>
      </c>
    </row>
    <row r="57" spans="1:13" s="32" customFormat="1" x14ac:dyDescent="0.25">
      <c r="A57" s="85"/>
      <c r="B57" s="93"/>
      <c r="C57" s="46" t="s">
        <v>19</v>
      </c>
      <c r="D57" s="47" t="s">
        <v>18</v>
      </c>
      <c r="E57" s="47">
        <v>1</v>
      </c>
      <c r="F57" s="48">
        <f>F56*E57</f>
        <v>400.5</v>
      </c>
      <c r="G57" s="36"/>
      <c r="H57" s="36"/>
      <c r="I57" s="36">
        <f>I50</f>
        <v>0</v>
      </c>
      <c r="J57" s="36">
        <f>F57*I57</f>
        <v>0</v>
      </c>
      <c r="K57" s="37"/>
      <c r="L57" s="36"/>
      <c r="M57" s="22">
        <f t="shared" si="0"/>
        <v>0</v>
      </c>
    </row>
    <row r="58" spans="1:13" s="32" customFormat="1" x14ac:dyDescent="0.25">
      <c r="A58" s="85"/>
      <c r="B58" s="93"/>
      <c r="C58" s="46" t="s">
        <v>46</v>
      </c>
      <c r="D58" s="47" t="s">
        <v>24</v>
      </c>
      <c r="E58" s="47">
        <v>1</v>
      </c>
      <c r="F58" s="48">
        <f>F57*E58</f>
        <v>400.5</v>
      </c>
      <c r="G58" s="36"/>
      <c r="H58" s="36"/>
      <c r="I58" s="36"/>
      <c r="J58" s="36"/>
      <c r="K58" s="37">
        <f>K51</f>
        <v>0</v>
      </c>
      <c r="L58" s="36">
        <f>F58*K58</f>
        <v>0</v>
      </c>
      <c r="M58" s="22">
        <f t="shared" si="0"/>
        <v>0</v>
      </c>
    </row>
    <row r="59" spans="1:13" s="32" customFormat="1" x14ac:dyDescent="0.25">
      <c r="A59" s="85"/>
      <c r="B59" s="95"/>
      <c r="C59" s="46" t="s">
        <v>51</v>
      </c>
      <c r="D59" s="47" t="s">
        <v>18</v>
      </c>
      <c r="E59" s="47">
        <v>1.0149999999999999</v>
      </c>
      <c r="F59" s="48">
        <f>F56*E59</f>
        <v>406.50749999999994</v>
      </c>
      <c r="G59" s="36">
        <f>G52</f>
        <v>0</v>
      </c>
      <c r="H59" s="36">
        <f t="shared" ref="H59:H62" si="3">F59*G59</f>
        <v>0</v>
      </c>
      <c r="I59" s="36"/>
      <c r="J59" s="36"/>
      <c r="K59" s="37"/>
      <c r="L59" s="36"/>
      <c r="M59" s="22">
        <f t="shared" si="0"/>
        <v>0</v>
      </c>
    </row>
    <row r="60" spans="1:13" s="32" customFormat="1" x14ac:dyDescent="0.25">
      <c r="A60" s="85"/>
      <c r="B60" s="95"/>
      <c r="C60" s="46" t="s">
        <v>65</v>
      </c>
      <c r="D60" s="47" t="s">
        <v>18</v>
      </c>
      <c r="E60" s="47">
        <v>1</v>
      </c>
      <c r="F60" s="48">
        <f>F56*E60</f>
        <v>400.5</v>
      </c>
      <c r="G60" s="36">
        <f>G53</f>
        <v>0</v>
      </c>
      <c r="H60" s="36">
        <f t="shared" si="3"/>
        <v>0</v>
      </c>
      <c r="I60" s="36"/>
      <c r="J60" s="36"/>
      <c r="K60" s="37"/>
      <c r="L60" s="36"/>
      <c r="M60" s="22">
        <f t="shared" si="0"/>
        <v>0</v>
      </c>
    </row>
    <row r="61" spans="1:13" s="16" customFormat="1" x14ac:dyDescent="0.25">
      <c r="A61" s="84"/>
      <c r="B61" s="95"/>
      <c r="C61" s="46" t="s">
        <v>48</v>
      </c>
      <c r="D61" s="47" t="s">
        <v>36</v>
      </c>
      <c r="E61" s="62"/>
      <c r="F61" s="63">
        <v>50.8</v>
      </c>
      <c r="G61" s="64">
        <f>G54</f>
        <v>0</v>
      </c>
      <c r="H61" s="36">
        <f t="shared" si="3"/>
        <v>0</v>
      </c>
      <c r="I61" s="43"/>
      <c r="J61" s="43"/>
      <c r="K61" s="45"/>
      <c r="L61" s="43"/>
      <c r="M61" s="22">
        <f t="shared" si="0"/>
        <v>0</v>
      </c>
    </row>
    <row r="62" spans="1:13" s="16" customFormat="1" ht="15.75" customHeight="1" x14ac:dyDescent="0.25">
      <c r="A62" s="84"/>
      <c r="B62" s="95"/>
      <c r="C62" s="46" t="s">
        <v>40</v>
      </c>
      <c r="D62" s="47" t="s">
        <v>18</v>
      </c>
      <c r="E62" s="145">
        <v>1</v>
      </c>
      <c r="F62" s="63">
        <f>F56*E62</f>
        <v>400.5</v>
      </c>
      <c r="G62" s="43"/>
      <c r="H62" s="36">
        <f t="shared" si="3"/>
        <v>0</v>
      </c>
      <c r="I62" s="43"/>
      <c r="J62" s="43"/>
      <c r="K62" s="45"/>
      <c r="L62" s="43"/>
      <c r="M62" s="22">
        <f t="shared" si="0"/>
        <v>0</v>
      </c>
    </row>
    <row r="63" spans="1:13" s="16" customFormat="1" ht="29.25" customHeight="1" x14ac:dyDescent="0.35">
      <c r="A63" s="150">
        <v>12</v>
      </c>
      <c r="B63" s="93"/>
      <c r="C63" s="146" t="s">
        <v>56</v>
      </c>
      <c r="D63" s="143" t="s">
        <v>18</v>
      </c>
      <c r="E63" s="47"/>
      <c r="F63" s="144">
        <v>29.6</v>
      </c>
      <c r="G63" s="43"/>
      <c r="H63" s="43"/>
      <c r="I63" s="43"/>
      <c r="J63" s="43"/>
      <c r="K63" s="45"/>
      <c r="L63" s="43">
        <f>F63*K63</f>
        <v>0</v>
      </c>
      <c r="M63" s="22">
        <f t="shared" si="0"/>
        <v>0</v>
      </c>
    </row>
    <row r="64" spans="1:13" s="16" customFormat="1" x14ac:dyDescent="0.25">
      <c r="A64" s="84"/>
      <c r="B64" s="93"/>
      <c r="C64" s="46" t="s">
        <v>19</v>
      </c>
      <c r="D64" s="47" t="s">
        <v>18</v>
      </c>
      <c r="E64" s="47">
        <v>1</v>
      </c>
      <c r="F64" s="48">
        <f>F63*E64</f>
        <v>29.6</v>
      </c>
      <c r="G64" s="43"/>
      <c r="H64" s="43"/>
      <c r="I64" s="43">
        <f>I57</f>
        <v>0</v>
      </c>
      <c r="J64" s="43">
        <f>F64*I64</f>
        <v>0</v>
      </c>
      <c r="K64" s="45"/>
      <c r="L64" s="43"/>
      <c r="M64" s="22">
        <f t="shared" si="0"/>
        <v>0</v>
      </c>
    </row>
    <row r="65" spans="1:13" s="16" customFormat="1" x14ac:dyDescent="0.25">
      <c r="A65" s="84"/>
      <c r="B65" s="93"/>
      <c r="C65" s="46" t="s">
        <v>46</v>
      </c>
      <c r="D65" s="47" t="s">
        <v>24</v>
      </c>
      <c r="E65" s="47">
        <v>1</v>
      </c>
      <c r="F65" s="48">
        <f>F64*E65</f>
        <v>29.6</v>
      </c>
      <c r="G65" s="64"/>
      <c r="H65" s="43"/>
      <c r="I65" s="43"/>
      <c r="J65" s="43"/>
      <c r="K65" s="45">
        <f>K58</f>
        <v>0</v>
      </c>
      <c r="L65" s="43">
        <f>F65*K65</f>
        <v>0</v>
      </c>
      <c r="M65" s="22">
        <f t="shared" si="0"/>
        <v>0</v>
      </c>
    </row>
    <row r="66" spans="1:13" s="16" customFormat="1" x14ac:dyDescent="0.25">
      <c r="A66" s="84"/>
      <c r="B66" s="97"/>
      <c r="C66" s="46" t="s">
        <v>51</v>
      </c>
      <c r="D66" s="47" t="s">
        <v>18</v>
      </c>
      <c r="E66" s="47">
        <v>1.0149999999999999</v>
      </c>
      <c r="F66" s="48">
        <f>F63*E66</f>
        <v>30.043999999999997</v>
      </c>
      <c r="G66" s="43">
        <f>G59</f>
        <v>0</v>
      </c>
      <c r="H66" s="43">
        <f>F66*G66</f>
        <v>0</v>
      </c>
      <c r="I66" s="43"/>
      <c r="J66" s="43"/>
      <c r="K66" s="45"/>
      <c r="L66" s="43"/>
      <c r="M66" s="22">
        <f t="shared" si="0"/>
        <v>0</v>
      </c>
    </row>
    <row r="67" spans="1:13" s="67" customFormat="1" x14ac:dyDescent="0.35">
      <c r="A67" s="84"/>
      <c r="B67" s="97"/>
      <c r="C67" s="66" t="s">
        <v>48</v>
      </c>
      <c r="D67" s="47" t="s">
        <v>36</v>
      </c>
      <c r="E67" s="68"/>
      <c r="F67" s="48">
        <v>4.5129999999999999</v>
      </c>
      <c r="G67" s="53">
        <f>G61</f>
        <v>0</v>
      </c>
      <c r="H67" s="43">
        <f>F67*G67</f>
        <v>0</v>
      </c>
      <c r="I67" s="36"/>
      <c r="J67" s="36"/>
      <c r="K67" s="37"/>
      <c r="L67" s="36"/>
      <c r="M67" s="22">
        <f t="shared" ref="M67:M74" si="4">H67+J67+L67</f>
        <v>0</v>
      </c>
    </row>
    <row r="68" spans="1:13" s="67" customFormat="1" x14ac:dyDescent="0.35">
      <c r="A68" s="84"/>
      <c r="B68" s="97"/>
      <c r="C68" s="66" t="s">
        <v>40</v>
      </c>
      <c r="D68" s="47" t="s">
        <v>18</v>
      </c>
      <c r="E68" s="47">
        <v>1</v>
      </c>
      <c r="F68" s="48">
        <f>E68*F63</f>
        <v>29.6</v>
      </c>
      <c r="G68" s="36"/>
      <c r="H68" s="36">
        <f>F68*G68</f>
        <v>0</v>
      </c>
      <c r="I68" s="36"/>
      <c r="J68" s="36"/>
      <c r="K68" s="37"/>
      <c r="L68" s="36"/>
      <c r="M68" s="22">
        <f t="shared" si="4"/>
        <v>0</v>
      </c>
    </row>
    <row r="69" spans="1:13" s="67" customFormat="1" ht="31.5" customHeight="1" x14ac:dyDescent="0.35">
      <c r="A69" s="150">
        <v>13</v>
      </c>
      <c r="B69" s="93"/>
      <c r="C69" s="146" t="s">
        <v>57</v>
      </c>
      <c r="D69" s="143" t="s">
        <v>18</v>
      </c>
      <c r="E69" s="47"/>
      <c r="F69" s="144">
        <v>19.5</v>
      </c>
      <c r="G69" s="43"/>
      <c r="H69" s="43"/>
      <c r="I69" s="43"/>
      <c r="J69" s="43"/>
      <c r="K69" s="45"/>
      <c r="L69" s="36"/>
      <c r="M69" s="22">
        <f t="shared" si="4"/>
        <v>0</v>
      </c>
    </row>
    <row r="70" spans="1:13" s="67" customFormat="1" x14ac:dyDescent="0.3">
      <c r="A70" s="84"/>
      <c r="B70" s="93"/>
      <c r="C70" s="46" t="s">
        <v>19</v>
      </c>
      <c r="D70" s="47" t="s">
        <v>18</v>
      </c>
      <c r="E70" s="47">
        <v>1</v>
      </c>
      <c r="F70" s="48">
        <f>F69*E70</f>
        <v>19.5</v>
      </c>
      <c r="G70" s="43"/>
      <c r="H70" s="43"/>
      <c r="I70" s="43">
        <f>I64</f>
        <v>0</v>
      </c>
      <c r="J70" s="43">
        <f>F70*I70</f>
        <v>0</v>
      </c>
      <c r="K70" s="45"/>
      <c r="L70" s="36">
        <f>F70*K70</f>
        <v>0</v>
      </c>
      <c r="M70" s="22">
        <f t="shared" si="4"/>
        <v>0</v>
      </c>
    </row>
    <row r="71" spans="1:13" s="67" customFormat="1" x14ac:dyDescent="0.3">
      <c r="A71" s="84"/>
      <c r="B71" s="93"/>
      <c r="C71" s="46" t="s">
        <v>46</v>
      </c>
      <c r="D71" s="47" t="s">
        <v>24</v>
      </c>
      <c r="E71" s="47">
        <v>1</v>
      </c>
      <c r="F71" s="48">
        <f>F70*E71</f>
        <v>19.5</v>
      </c>
      <c r="G71" s="64"/>
      <c r="H71" s="43"/>
      <c r="I71" s="43"/>
      <c r="J71" s="43">
        <f t="shared" ref="J71:J74" si="5">F71*I71</f>
        <v>0</v>
      </c>
      <c r="K71" s="45">
        <f>K65</f>
        <v>0</v>
      </c>
      <c r="L71" s="36">
        <f t="shared" ref="L71:L74" si="6">F71*K71</f>
        <v>0</v>
      </c>
      <c r="M71" s="22">
        <f t="shared" si="4"/>
        <v>0</v>
      </c>
    </row>
    <row r="72" spans="1:13" s="67" customFormat="1" x14ac:dyDescent="0.3">
      <c r="A72" s="84"/>
      <c r="B72" s="97"/>
      <c r="C72" s="46" t="s">
        <v>51</v>
      </c>
      <c r="D72" s="47" t="s">
        <v>18</v>
      </c>
      <c r="E72" s="47">
        <v>1.0149999999999999</v>
      </c>
      <c r="F72" s="48">
        <f>F69*E72</f>
        <v>19.792499999999997</v>
      </c>
      <c r="G72" s="43">
        <f>G63</f>
        <v>0</v>
      </c>
      <c r="H72" s="43">
        <f>F72*G72</f>
        <v>0</v>
      </c>
      <c r="I72" s="43"/>
      <c r="J72" s="43">
        <f t="shared" si="5"/>
        <v>0</v>
      </c>
      <c r="K72" s="45"/>
      <c r="L72" s="36">
        <f t="shared" si="6"/>
        <v>0</v>
      </c>
      <c r="M72" s="22">
        <f t="shared" si="4"/>
        <v>0</v>
      </c>
    </row>
    <row r="73" spans="1:13" s="67" customFormat="1" x14ac:dyDescent="0.35">
      <c r="A73" s="84"/>
      <c r="B73" s="97"/>
      <c r="C73" s="66" t="s">
        <v>48</v>
      </c>
      <c r="D73" s="47" t="s">
        <v>36</v>
      </c>
      <c r="E73" s="68"/>
      <c r="F73" s="48">
        <v>2.6110000000000002</v>
      </c>
      <c r="G73" s="53">
        <f>G67</f>
        <v>0</v>
      </c>
      <c r="H73" s="43">
        <f>F73*G73</f>
        <v>0</v>
      </c>
      <c r="I73" s="36"/>
      <c r="J73" s="43">
        <f t="shared" si="5"/>
        <v>0</v>
      </c>
      <c r="K73" s="37"/>
      <c r="L73" s="36">
        <f t="shared" si="6"/>
        <v>0</v>
      </c>
      <c r="M73" s="22">
        <f t="shared" si="4"/>
        <v>0</v>
      </c>
    </row>
    <row r="74" spans="1:13" s="67" customFormat="1" x14ac:dyDescent="0.35">
      <c r="A74" s="84"/>
      <c r="B74" s="97"/>
      <c r="C74" s="66" t="s">
        <v>40</v>
      </c>
      <c r="D74" s="47" t="s">
        <v>18</v>
      </c>
      <c r="E74" s="47">
        <v>1</v>
      </c>
      <c r="F74" s="48">
        <f>E74*F69</f>
        <v>19.5</v>
      </c>
      <c r="G74" s="36"/>
      <c r="H74" s="36">
        <f>F74*G74</f>
        <v>0</v>
      </c>
      <c r="I74" s="36"/>
      <c r="J74" s="43">
        <f t="shared" si="5"/>
        <v>0</v>
      </c>
      <c r="K74" s="37"/>
      <c r="L74" s="36">
        <f t="shared" si="6"/>
        <v>0</v>
      </c>
      <c r="M74" s="22">
        <f t="shared" si="4"/>
        <v>0</v>
      </c>
    </row>
    <row r="75" spans="1:13" s="67" customFormat="1" ht="14.4" customHeight="1" x14ac:dyDescent="0.3">
      <c r="A75" s="164"/>
      <c r="B75" s="165"/>
      <c r="C75" s="166" t="s">
        <v>66</v>
      </c>
      <c r="D75" s="165"/>
      <c r="E75" s="165"/>
      <c r="F75" s="165"/>
      <c r="G75" s="165"/>
      <c r="H75" s="165"/>
      <c r="I75" s="165"/>
      <c r="J75" s="165"/>
      <c r="K75" s="165"/>
      <c r="L75" s="165"/>
      <c r="M75" s="167"/>
    </row>
    <row r="76" spans="1:13" s="67" customFormat="1" ht="30" x14ac:dyDescent="0.3">
      <c r="A76" s="154">
        <v>14</v>
      </c>
      <c r="B76" s="98" t="s">
        <v>67</v>
      </c>
      <c r="C76" s="147" t="s">
        <v>69</v>
      </c>
      <c r="D76" s="148" t="s">
        <v>18</v>
      </c>
      <c r="E76" s="148"/>
      <c r="F76" s="129">
        <v>209.9</v>
      </c>
      <c r="G76" s="36"/>
      <c r="H76" s="36"/>
      <c r="I76" s="36"/>
      <c r="J76" s="36"/>
      <c r="K76" s="37"/>
      <c r="L76" s="36"/>
      <c r="M76" s="22">
        <f t="shared" ref="M76:M89" si="7">H76+J76+L76</f>
        <v>0</v>
      </c>
    </row>
    <row r="77" spans="1:13" s="67" customFormat="1" x14ac:dyDescent="0.3">
      <c r="A77" s="86"/>
      <c r="B77" s="98"/>
      <c r="C77" s="75" t="s">
        <v>19</v>
      </c>
      <c r="D77" s="76" t="s">
        <v>20</v>
      </c>
      <c r="E77" s="76">
        <v>3.36</v>
      </c>
      <c r="F77" s="35">
        <f>F76*E77</f>
        <v>705.26400000000001</v>
      </c>
      <c r="G77" s="36"/>
      <c r="H77" s="36"/>
      <c r="I77" s="35"/>
      <c r="J77" s="36">
        <f>F77*I77</f>
        <v>0</v>
      </c>
      <c r="K77" s="37"/>
      <c r="L77" s="36"/>
      <c r="M77" s="22">
        <f>H77+J77+L77</f>
        <v>0</v>
      </c>
    </row>
    <row r="78" spans="1:13" s="67" customFormat="1" x14ac:dyDescent="0.3">
      <c r="A78" s="86"/>
      <c r="B78" s="98"/>
      <c r="C78" s="75" t="s">
        <v>23</v>
      </c>
      <c r="D78" s="77" t="s">
        <v>24</v>
      </c>
      <c r="E78" s="76">
        <v>0.92</v>
      </c>
      <c r="F78" s="35">
        <f>F76*E78</f>
        <v>193.108</v>
      </c>
      <c r="G78" s="36"/>
      <c r="H78" s="36"/>
      <c r="I78" s="36"/>
      <c r="J78" s="36"/>
      <c r="K78" s="37"/>
      <c r="L78" s="36">
        <f>F78*K78</f>
        <v>0</v>
      </c>
      <c r="M78" s="22">
        <f t="shared" si="7"/>
        <v>0</v>
      </c>
    </row>
    <row r="79" spans="1:13" s="67" customFormat="1" x14ac:dyDescent="0.3">
      <c r="A79" s="86"/>
      <c r="B79" s="98"/>
      <c r="C79" s="78" t="s">
        <v>68</v>
      </c>
      <c r="D79" s="76"/>
      <c r="E79" s="76"/>
      <c r="F79" s="35"/>
      <c r="G79" s="36"/>
      <c r="H79" s="36"/>
      <c r="I79" s="36"/>
      <c r="J79" s="36"/>
      <c r="K79" s="37"/>
      <c r="L79" s="36"/>
      <c r="M79" s="22">
        <f t="shared" si="7"/>
        <v>0</v>
      </c>
    </row>
    <row r="80" spans="1:13" s="67" customFormat="1" x14ac:dyDescent="0.3">
      <c r="A80" s="86"/>
      <c r="B80" s="98"/>
      <c r="C80" s="75" t="s">
        <v>70</v>
      </c>
      <c r="D80" s="76" t="s">
        <v>18</v>
      </c>
      <c r="E80" s="76">
        <v>0.11</v>
      </c>
      <c r="F80" s="35">
        <f>F76*E80</f>
        <v>23.089000000000002</v>
      </c>
      <c r="G80" s="36"/>
      <c r="H80" s="36">
        <f>F80*G80</f>
        <v>0</v>
      </c>
      <c r="I80" s="36"/>
      <c r="J80" s="36"/>
      <c r="K80" s="37"/>
      <c r="L80" s="36"/>
      <c r="M80" s="22">
        <f t="shared" si="7"/>
        <v>0</v>
      </c>
    </row>
    <row r="81" spans="1:13" s="67" customFormat="1" x14ac:dyDescent="0.3">
      <c r="A81" s="86"/>
      <c r="B81" s="98"/>
      <c r="C81" s="75" t="s">
        <v>71</v>
      </c>
      <c r="D81" s="77" t="s">
        <v>72</v>
      </c>
      <c r="E81" s="76">
        <v>65.346000000000004</v>
      </c>
      <c r="F81" s="35">
        <f>F76*E81</f>
        <v>13716.125400000001</v>
      </c>
      <c r="G81" s="36"/>
      <c r="H81" s="36">
        <f>F81*G81</f>
        <v>0</v>
      </c>
      <c r="I81" s="36"/>
      <c r="J81" s="36"/>
      <c r="K81" s="37"/>
      <c r="L81" s="36"/>
      <c r="M81" s="22">
        <f t="shared" si="7"/>
        <v>0</v>
      </c>
    </row>
    <row r="82" spans="1:13" s="67" customFormat="1" x14ac:dyDescent="0.3">
      <c r="A82" s="86"/>
      <c r="B82" s="98"/>
      <c r="C82" s="75" t="s">
        <v>40</v>
      </c>
      <c r="D82" s="77" t="s">
        <v>24</v>
      </c>
      <c r="E82" s="76">
        <v>0.16</v>
      </c>
      <c r="F82" s="35">
        <f>F76*E82</f>
        <v>33.584000000000003</v>
      </c>
      <c r="G82" s="36"/>
      <c r="H82" s="36">
        <f>F82*G82</f>
        <v>0</v>
      </c>
      <c r="I82" s="36"/>
      <c r="J82" s="36"/>
      <c r="K82" s="37"/>
      <c r="L82" s="36"/>
      <c r="M82" s="22">
        <f t="shared" si="7"/>
        <v>0</v>
      </c>
    </row>
    <row r="83" spans="1:13" s="67" customFormat="1" ht="30" x14ac:dyDescent="0.3">
      <c r="A83" s="154">
        <v>15</v>
      </c>
      <c r="B83" s="98" t="s">
        <v>67</v>
      </c>
      <c r="C83" s="147" t="s">
        <v>73</v>
      </c>
      <c r="D83" s="149" t="s">
        <v>18</v>
      </c>
      <c r="E83" s="148"/>
      <c r="F83" s="129">
        <v>226.98</v>
      </c>
      <c r="G83" s="36"/>
      <c r="H83" s="36"/>
      <c r="I83" s="36"/>
      <c r="J83" s="36"/>
      <c r="K83" s="37"/>
      <c r="L83" s="36"/>
      <c r="M83" s="22">
        <f t="shared" si="7"/>
        <v>0</v>
      </c>
    </row>
    <row r="84" spans="1:13" s="67" customFormat="1" x14ac:dyDescent="0.3">
      <c r="A84" s="86"/>
      <c r="B84" s="98"/>
      <c r="C84" s="75" t="s">
        <v>19</v>
      </c>
      <c r="D84" s="76" t="s">
        <v>20</v>
      </c>
      <c r="E84" s="76">
        <v>1.68</v>
      </c>
      <c r="F84" s="35">
        <f>F83*E84</f>
        <v>381.32639999999998</v>
      </c>
      <c r="G84" s="36"/>
      <c r="H84" s="36"/>
      <c r="I84" s="35"/>
      <c r="J84" s="36">
        <f>F84*I84</f>
        <v>0</v>
      </c>
      <c r="K84" s="37"/>
      <c r="L84" s="36"/>
      <c r="M84" s="22">
        <f t="shared" si="7"/>
        <v>0</v>
      </c>
    </row>
    <row r="85" spans="1:13" s="67" customFormat="1" x14ac:dyDescent="0.3">
      <c r="A85" s="86"/>
      <c r="B85" s="98"/>
      <c r="C85" s="75" t="s">
        <v>23</v>
      </c>
      <c r="D85" s="77" t="s">
        <v>24</v>
      </c>
      <c r="E85" s="76">
        <v>0.92</v>
      </c>
      <c r="F85" s="35">
        <f>F83*E85</f>
        <v>208.82159999999999</v>
      </c>
      <c r="G85" s="36"/>
      <c r="H85" s="36"/>
      <c r="I85" s="36"/>
      <c r="J85" s="36"/>
      <c r="K85" s="37"/>
      <c r="L85" s="36">
        <f>F85*K85</f>
        <v>0</v>
      </c>
      <c r="M85" s="22">
        <f t="shared" si="7"/>
        <v>0</v>
      </c>
    </row>
    <row r="86" spans="1:13" s="67" customFormat="1" x14ac:dyDescent="0.3">
      <c r="A86" s="86"/>
      <c r="B86" s="98"/>
      <c r="C86" s="78" t="s">
        <v>68</v>
      </c>
      <c r="D86" s="76"/>
      <c r="E86" s="76"/>
      <c r="F86" s="35"/>
      <c r="G86" s="36"/>
      <c r="H86" s="36"/>
      <c r="I86" s="36"/>
      <c r="J86" s="36"/>
      <c r="K86" s="37"/>
      <c r="L86" s="36"/>
      <c r="M86" s="22">
        <f t="shared" si="7"/>
        <v>0</v>
      </c>
    </row>
    <row r="87" spans="1:13" s="67" customFormat="1" x14ac:dyDescent="0.3">
      <c r="A87" s="86"/>
      <c r="B87" s="98"/>
      <c r="C87" s="220" t="s">
        <v>70</v>
      </c>
      <c r="D87" s="221" t="s">
        <v>18</v>
      </c>
      <c r="E87" s="221">
        <v>0.11</v>
      </c>
      <c r="F87" s="222">
        <f>F83*E87</f>
        <v>24.9678</v>
      </c>
      <c r="G87" s="36"/>
      <c r="H87" s="36">
        <f>F87*G87</f>
        <v>0</v>
      </c>
      <c r="I87" s="36"/>
      <c r="J87" s="36"/>
      <c r="K87" s="37"/>
      <c r="L87" s="36"/>
      <c r="M87" s="22">
        <f t="shared" si="7"/>
        <v>0</v>
      </c>
    </row>
    <row r="88" spans="1:13" s="67" customFormat="1" x14ac:dyDescent="0.3">
      <c r="A88" s="86"/>
      <c r="B88" s="98"/>
      <c r="C88" s="220" t="s">
        <v>74</v>
      </c>
      <c r="D88" s="221" t="s">
        <v>72</v>
      </c>
      <c r="E88" s="221">
        <f>65.346*2</f>
        <v>130.69200000000001</v>
      </c>
      <c r="F88" s="223">
        <f>F83*E88</f>
        <v>29664.470160000001</v>
      </c>
      <c r="G88" s="36"/>
      <c r="H88" s="36">
        <f>F88*G88</f>
        <v>0</v>
      </c>
      <c r="I88" s="36"/>
      <c r="J88" s="36"/>
      <c r="K88" s="37"/>
      <c r="L88" s="36"/>
      <c r="M88" s="22">
        <f t="shared" si="7"/>
        <v>0</v>
      </c>
    </row>
    <row r="89" spans="1:13" s="67" customFormat="1" x14ac:dyDescent="0.3">
      <c r="A89" s="86"/>
      <c r="B89" s="98"/>
      <c r="C89" s="75" t="s">
        <v>40</v>
      </c>
      <c r="D89" s="77" t="s">
        <v>24</v>
      </c>
      <c r="E89" s="76">
        <v>0.16</v>
      </c>
      <c r="F89" s="35">
        <f>F83*E89</f>
        <v>36.316800000000001</v>
      </c>
      <c r="G89" s="36"/>
      <c r="H89" s="36">
        <f>F89*G89</f>
        <v>0</v>
      </c>
      <c r="I89" s="36"/>
      <c r="J89" s="36"/>
      <c r="K89" s="37"/>
      <c r="L89" s="36"/>
      <c r="M89" s="22">
        <f t="shared" si="7"/>
        <v>0</v>
      </c>
    </row>
    <row r="90" spans="1:13" s="67" customFormat="1" ht="15.6" thickBot="1" x14ac:dyDescent="0.35">
      <c r="A90" s="86"/>
      <c r="B90" s="98"/>
      <c r="C90" s="75"/>
      <c r="D90" s="77"/>
      <c r="E90" s="76"/>
      <c r="F90" s="35"/>
      <c r="G90" s="36"/>
      <c r="H90" s="36"/>
      <c r="I90" s="36"/>
      <c r="J90" s="36"/>
      <c r="K90" s="37"/>
      <c r="L90" s="36"/>
      <c r="M90" s="22"/>
    </row>
    <row r="91" spans="1:13" s="67" customFormat="1" ht="15.6" thickBot="1" x14ac:dyDescent="0.35">
      <c r="A91" s="178"/>
      <c r="B91" s="179"/>
      <c r="C91" s="176" t="s">
        <v>58</v>
      </c>
      <c r="D91" s="180"/>
      <c r="E91" s="181"/>
      <c r="F91" s="182"/>
      <c r="G91" s="177"/>
      <c r="H91" s="177">
        <f>SUM(H11:H90)</f>
        <v>0</v>
      </c>
      <c r="I91" s="177"/>
      <c r="J91" s="177">
        <f t="shared" ref="J91:L91" si="8">SUM(J11:J90)</f>
        <v>0</v>
      </c>
      <c r="K91" s="177"/>
      <c r="L91" s="177">
        <f t="shared" si="8"/>
        <v>0</v>
      </c>
      <c r="M91" s="177">
        <f>SUM(M11:M90)</f>
        <v>0</v>
      </c>
    </row>
    <row r="92" spans="1:13" s="67" customFormat="1" x14ac:dyDescent="0.3">
      <c r="A92" s="168"/>
      <c r="B92" s="169"/>
      <c r="C92" s="170" t="s">
        <v>59</v>
      </c>
      <c r="D92" s="171"/>
      <c r="E92" s="172"/>
      <c r="F92" s="4"/>
      <c r="G92" s="5"/>
      <c r="H92" s="5"/>
      <c r="I92" s="5"/>
      <c r="J92" s="71"/>
      <c r="K92" s="72"/>
      <c r="L92" s="71"/>
      <c r="M92" s="70"/>
    </row>
    <row r="93" spans="1:13" s="67" customFormat="1" x14ac:dyDescent="0.3">
      <c r="A93" s="79"/>
      <c r="B93" s="173"/>
      <c r="C93" s="81" t="s">
        <v>60</v>
      </c>
      <c r="D93" s="80"/>
      <c r="E93" s="174"/>
      <c r="F93" s="69"/>
      <c r="G93" s="65"/>
      <c r="H93" s="65"/>
      <c r="I93" s="65"/>
      <c r="J93" s="25"/>
      <c r="K93" s="26"/>
      <c r="L93" s="25"/>
      <c r="M93" s="30"/>
    </row>
    <row r="94" spans="1:13" s="67" customFormat="1" x14ac:dyDescent="0.3">
      <c r="A94" s="79"/>
      <c r="B94" s="173"/>
      <c r="C94" s="81" t="s">
        <v>61</v>
      </c>
      <c r="D94" s="80"/>
      <c r="E94" s="175"/>
      <c r="F94" s="69"/>
      <c r="G94" s="65"/>
      <c r="H94" s="65"/>
      <c r="I94" s="65"/>
      <c r="J94" s="25"/>
      <c r="K94" s="26"/>
      <c r="L94" s="25"/>
      <c r="M94" s="30"/>
    </row>
    <row r="95" spans="1:13" s="67" customFormat="1" x14ac:dyDescent="0.3">
      <c r="A95" s="79"/>
      <c r="B95" s="173"/>
      <c r="C95" s="81" t="s">
        <v>60</v>
      </c>
      <c r="D95" s="80"/>
      <c r="E95" s="174"/>
      <c r="F95" s="69"/>
      <c r="G95" s="65"/>
      <c r="H95" s="65"/>
      <c r="I95" s="65"/>
      <c r="J95" s="25"/>
      <c r="K95" s="26"/>
      <c r="L95" s="25"/>
      <c r="M95" s="30"/>
    </row>
    <row r="96" spans="1:13" s="67" customFormat="1" x14ac:dyDescent="0.3">
      <c r="A96" s="79"/>
      <c r="B96" s="173"/>
      <c r="C96" s="81" t="s">
        <v>62</v>
      </c>
      <c r="D96" s="80"/>
      <c r="E96" s="175">
        <v>0.18</v>
      </c>
      <c r="F96" s="69"/>
      <c r="G96" s="65"/>
      <c r="H96" s="65"/>
      <c r="I96" s="65"/>
      <c r="J96" s="25"/>
      <c r="K96" s="26"/>
      <c r="L96" s="25"/>
      <c r="M96" s="30"/>
    </row>
    <row r="97" spans="1:13" ht="18" thickBot="1" x14ac:dyDescent="0.4">
      <c r="A97" s="155"/>
      <c r="B97" s="156"/>
      <c r="C97" s="157" t="s">
        <v>63</v>
      </c>
      <c r="D97" s="158"/>
      <c r="E97" s="158"/>
      <c r="F97" s="159"/>
      <c r="G97" s="160"/>
      <c r="H97" s="160"/>
      <c r="I97" s="160"/>
      <c r="J97" s="160"/>
      <c r="K97" s="161"/>
      <c r="L97" s="160"/>
      <c r="M97" s="162"/>
    </row>
  </sheetData>
  <sheetProtection selectLockedCells="1"/>
  <mergeCells count="20">
    <mergeCell ref="F7:F8"/>
    <mergeCell ref="H7:H8"/>
    <mergeCell ref="J7:J8"/>
    <mergeCell ref="L7:L8"/>
    <mergeCell ref="D1:M1"/>
    <mergeCell ref="A2:M2"/>
    <mergeCell ref="A5:A8"/>
    <mergeCell ref="B5:B8"/>
    <mergeCell ref="D5:D8"/>
    <mergeCell ref="E5:F5"/>
    <mergeCell ref="G5:H6"/>
    <mergeCell ref="I5:J6"/>
    <mergeCell ref="K5:L5"/>
    <mergeCell ref="M5:M8"/>
    <mergeCell ref="E6:F6"/>
    <mergeCell ref="K6:L6"/>
    <mergeCell ref="A4:M4"/>
    <mergeCell ref="E7:E8"/>
    <mergeCell ref="C5:C8"/>
    <mergeCell ref="A3:M3"/>
  </mergeCells>
  <printOptions horizontalCentered="1"/>
  <pageMargins left="0.25" right="0.25" top="0.75" bottom="0.75" header="0.3" footer="0.3"/>
  <pageSetup paperSize="9" scale="80" orientation="landscape" r:id="rId1"/>
  <headerFooter alignWithMargins="0">
    <oddHeader>&amp;Cსაგანმანათლებლო და სამეცნიერო ინფრასტრუქტურის განვითარების სააგენტო</oddHeader>
    <oddFooter>&amp;L&amp;A&amp;R&amp;P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სამშენებლო</vt:lpstr>
      <vt:lpstr>სამშენებლო!Print_Area</vt:lpstr>
      <vt:lpstr>სამშენებლო!Print_Titles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2019-02-27T08:04:13Z</dcterms:modified>
</cp:coreProperties>
</file>